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b\Desktop\"/>
    </mc:Choice>
  </mc:AlternateContent>
  <bookViews>
    <workbookView xWindow="32760" yWindow="32760" windowWidth="28800" windowHeight="11730" firstSheet="1" activeTab="1"/>
  </bookViews>
  <sheets>
    <sheet name="Godziny pracy" sheetId="1" state="hidden" r:id="rId1"/>
    <sheet name="Dyżur" sheetId="6" r:id="rId2"/>
  </sheets>
  <calcPr calcId="191029"/>
</workbook>
</file>

<file path=xl/calcChain.xml><?xml version="1.0" encoding="utf-8"?>
<calcChain xmlns="http://schemas.openxmlformats.org/spreadsheetml/2006/main">
  <c r="E9" i="6" l="1"/>
  <c r="C9" i="6"/>
  <c r="I13" i="1"/>
  <c r="I14" i="1"/>
  <c r="A5" i="6" l="1"/>
  <c r="E7" i="6" l="1"/>
  <c r="C7" i="6"/>
  <c r="B25" i="1" l="1"/>
  <c r="B26" i="1" s="1"/>
  <c r="E10" i="6"/>
  <c r="E8" i="6"/>
  <c r="C8" i="6"/>
  <c r="C10" i="6"/>
  <c r="J12" i="1"/>
  <c r="G12" i="1"/>
  <c r="D12" i="1"/>
  <c r="G8" i="1"/>
  <c r="D11" i="1"/>
  <c r="E6" i="6"/>
  <c r="C6" i="6"/>
  <c r="G15" i="1"/>
  <c r="J8" i="1"/>
  <c r="D8" i="1"/>
  <c r="J9" i="1"/>
  <c r="G9" i="1"/>
  <c r="D9" i="1"/>
  <c r="D10" i="1"/>
  <c r="J11" i="1"/>
  <c r="J10" i="1"/>
  <c r="G14" i="1" l="1"/>
  <c r="G13" i="1"/>
  <c r="G11" i="1"/>
  <c r="J13" i="1"/>
  <c r="D14" i="1"/>
  <c r="D13" i="1"/>
  <c r="J15" i="1"/>
  <c r="J14" i="1"/>
  <c r="D15" i="1"/>
  <c r="B28" i="1"/>
  <c r="G10" i="1"/>
  <c r="H17" i="1" l="1"/>
  <c r="E17" i="1"/>
  <c r="B17" i="1" s="1"/>
  <c r="B18" i="1" s="1"/>
</calcChain>
</file>

<file path=xl/sharedStrings.xml><?xml version="1.0" encoding="utf-8"?>
<sst xmlns="http://schemas.openxmlformats.org/spreadsheetml/2006/main" count="55" uniqueCount="41">
  <si>
    <t>Dzień tygodnia</t>
  </si>
  <si>
    <t>Poniedziałek</t>
  </si>
  <si>
    <t>Wtorek</t>
  </si>
  <si>
    <t>Środa</t>
  </si>
  <si>
    <t>Od   -</t>
  </si>
  <si>
    <t xml:space="preserve"> do</t>
  </si>
  <si>
    <t>godziny</t>
  </si>
  <si>
    <t>godzin</t>
  </si>
  <si>
    <t>RAZEM</t>
  </si>
  <si>
    <t>GODZINY PRACY</t>
  </si>
  <si>
    <t>DZIEKANA</t>
  </si>
  <si>
    <t>WYDZIAŁU ZARZĄDZANIA</t>
  </si>
  <si>
    <t>po odliczeniu zajęć dydaktycznych</t>
  </si>
  <si>
    <t>-</t>
  </si>
  <si>
    <t>DYŻURY DZIEKANA</t>
  </si>
  <si>
    <t xml:space="preserve">       dyżur</t>
  </si>
  <si>
    <t>Wydziału Inżynierii i Zarządzania</t>
  </si>
  <si>
    <t>w tym</t>
  </si>
  <si>
    <t>zajęcia</t>
  </si>
  <si>
    <t xml:space="preserve"> </t>
  </si>
  <si>
    <t>dla studentów kierunków: Informatyka, Mechanika i Budowa Maszyn, Ochrona Środowiska, Zarządzanie i Inżynieria Produkcji.</t>
  </si>
  <si>
    <t>FORMA</t>
  </si>
  <si>
    <t>ZOOM</t>
  </si>
  <si>
    <t>dni</t>
  </si>
  <si>
    <t>tygodni</t>
  </si>
  <si>
    <t>Piątek</t>
  </si>
  <si>
    <t xml:space="preserve">ZOOM </t>
  </si>
  <si>
    <t>Link</t>
  </si>
  <si>
    <t>Czwartek</t>
  </si>
  <si>
    <t>Sobota pozostałe</t>
  </si>
  <si>
    <t>Sobota II zjazdy 1. połowa</t>
  </si>
  <si>
    <t>Sobota II zjazdy 2. połowa</t>
  </si>
  <si>
    <t>https://zoom.us/j/99721823906?pwd=K05DbzRydzlNMHZiUmN5UUt1aFBnZz09</t>
  </si>
  <si>
    <t>https://zoom.us/j/91228956060?pwd=RkZ1VmhkcG0wczh4cXRwRU9rNXBNUT09</t>
  </si>
  <si>
    <r>
      <t xml:space="preserve">Sobota </t>
    </r>
    <r>
      <rPr>
        <sz val="12"/>
        <rFont val="Times New Roman"/>
        <family val="1"/>
        <charset val="238"/>
      </rPr>
      <t>11.03, 25.03, 15.04, 29.04, 13.05, 27.05, 10.06, 24.06.23</t>
    </r>
  </si>
  <si>
    <r>
      <t xml:space="preserve">Sobota </t>
    </r>
    <r>
      <rPr>
        <sz val="12"/>
        <rFont val="Times New Roman"/>
        <family val="1"/>
        <charset val="238"/>
      </rPr>
      <t>pozostałe</t>
    </r>
  </si>
  <si>
    <t>https://zoom.us/j/98155684036?pwd=bzZYRlFYUjFldWltYTVuVUVvYmdjQT09</t>
  </si>
  <si>
    <t>https://zoom.us/j/99904195458?pwd=S3lIL2pWZ1lXQnE0d3ExeTc2Rzl1QT09</t>
  </si>
  <si>
    <t>https://zoom.us/j/94005638325?pwd=K0xQR2E5Vk53L1dxTFo1dkZnVk9tdz09</t>
  </si>
  <si>
    <t>prof. dr. inż. Jana Cetnera</t>
  </si>
  <si>
    <t>1 marca - 8 września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</si>
</sst>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dd\ mmm\ yy"/>
    <numFmt numFmtId="166" formatCode="h:mm;@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6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u/>
      <sz val="18"/>
      <color indexed="12"/>
      <name val="Arial CE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Arial Narrow"/>
      <family val="2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0"/>
      <name val="Arial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164" fontId="3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20" fontId="6" fillId="0" borderId="2" xfId="0" applyNumberFormat="1" applyFont="1" applyBorder="1"/>
    <xf numFmtId="20" fontId="6" fillId="0" borderId="0" xfId="0" applyNumberFormat="1" applyFont="1"/>
    <xf numFmtId="20" fontId="6" fillId="0" borderId="3" xfId="0" applyNumberFormat="1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164" fontId="6" fillId="0" borderId="0" xfId="0" applyNumberFormat="1" applyFont="1"/>
    <xf numFmtId="164" fontId="6" fillId="0" borderId="11" xfId="0" applyNumberFormat="1" applyFont="1" applyBorder="1"/>
    <xf numFmtId="164" fontId="6" fillId="0" borderId="12" xfId="0" applyNumberFormat="1" applyFont="1" applyBorder="1"/>
    <xf numFmtId="164" fontId="6" fillId="0" borderId="0" xfId="0" applyNumberFormat="1" applyFont="1" applyBorder="1"/>
    <xf numFmtId="0" fontId="4" fillId="0" borderId="0" xfId="0" applyFont="1" applyBorder="1"/>
    <xf numFmtId="20" fontId="3" fillId="0" borderId="0" xfId="0" applyNumberFormat="1" applyFont="1" applyBorder="1"/>
    <xf numFmtId="0" fontId="3" fillId="0" borderId="0" xfId="0" applyFont="1" applyBorder="1"/>
    <xf numFmtId="2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20" fontId="9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horizontal="center" wrapText="1"/>
    </xf>
    <xf numFmtId="16" fontId="3" fillId="0" borderId="0" xfId="0" applyNumberFormat="1" applyFont="1"/>
    <xf numFmtId="0" fontId="6" fillId="0" borderId="0" xfId="0" applyFont="1" applyBorder="1"/>
    <xf numFmtId="164" fontId="6" fillId="0" borderId="16" xfId="0" applyNumberFormat="1" applyFont="1" applyBorder="1" applyAlignment="1">
      <alignment wrapText="1"/>
    </xf>
    <xf numFmtId="164" fontId="6" fillId="0" borderId="17" xfId="0" applyNumberFormat="1" applyFont="1" applyBorder="1"/>
    <xf numFmtId="164" fontId="6" fillId="0" borderId="18" xfId="0" applyNumberFormat="1" applyFont="1" applyBorder="1"/>
    <xf numFmtId="16" fontId="6" fillId="0" borderId="0" xfId="0" applyNumberFormat="1" applyFont="1" applyAlignment="1">
      <alignment wrapText="1"/>
    </xf>
    <xf numFmtId="22" fontId="6" fillId="0" borderId="0" xfId="0" applyNumberFormat="1" applyFont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20" fontId="13" fillId="0" borderId="24" xfId="0" applyNumberFormat="1" applyFont="1" applyBorder="1"/>
    <xf numFmtId="20" fontId="13" fillId="0" borderId="25" xfId="0" applyNumberFormat="1" applyFont="1" applyBorder="1"/>
    <xf numFmtId="20" fontId="13" fillId="0" borderId="26" xfId="0" applyNumberFormat="1" applyFont="1" applyBorder="1"/>
    <xf numFmtId="20" fontId="13" fillId="0" borderId="2" xfId="0" applyNumberFormat="1" applyFont="1" applyBorder="1"/>
    <xf numFmtId="20" fontId="13" fillId="0" borderId="27" xfId="0" applyNumberFormat="1" applyFont="1" applyBorder="1"/>
    <xf numFmtId="20" fontId="13" fillId="0" borderId="28" xfId="0" applyNumberFormat="1" applyFont="1" applyBorder="1"/>
    <xf numFmtId="20" fontId="13" fillId="0" borderId="29" xfId="0" applyNumberFormat="1" applyFont="1" applyBorder="1"/>
    <xf numFmtId="20" fontId="13" fillId="0" borderId="3" xfId="0" applyNumberFormat="1" applyFont="1" applyBorder="1"/>
    <xf numFmtId="20" fontId="13" fillId="0" borderId="30" xfId="0" applyNumberFormat="1" applyFont="1" applyBorder="1"/>
    <xf numFmtId="20" fontId="13" fillId="0" borderId="31" xfId="0" applyNumberFormat="1" applyFont="1" applyBorder="1"/>
    <xf numFmtId="15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6" fillId="0" borderId="0" xfId="0" applyNumberFormat="1" applyFont="1" applyAlignment="1">
      <alignment horizontal="center"/>
    </xf>
    <xf numFmtId="20" fontId="14" fillId="0" borderId="0" xfId="2" applyNumberFormat="1" applyFont="1" applyBorder="1" applyAlignment="1" applyProtection="1">
      <alignment horizontal="center"/>
    </xf>
    <xf numFmtId="20" fontId="13" fillId="0" borderId="29" xfId="0" applyNumberFormat="1" applyFont="1" applyBorder="1" applyAlignment="1">
      <alignment vertical="center"/>
    </xf>
    <xf numFmtId="20" fontId="13" fillId="0" borderId="3" xfId="0" applyNumberFormat="1" applyFont="1" applyBorder="1" applyAlignment="1">
      <alignment vertical="center"/>
    </xf>
    <xf numFmtId="20" fontId="13" fillId="0" borderId="30" xfId="0" applyNumberFormat="1" applyFont="1" applyBorder="1" applyAlignment="1">
      <alignment vertical="center"/>
    </xf>
    <xf numFmtId="20" fontId="13" fillId="0" borderId="31" xfId="0" applyNumberFormat="1" applyFont="1" applyBorder="1" applyAlignment="1">
      <alignment vertical="center"/>
    </xf>
    <xf numFmtId="0" fontId="13" fillId="0" borderId="26" xfId="0" quotePrefix="1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6" fillId="0" borderId="4" xfId="0" applyNumberFormat="1" applyFont="1" applyBorder="1"/>
    <xf numFmtId="0" fontId="6" fillId="0" borderId="5" xfId="0" applyNumberFormat="1" applyFont="1" applyBorder="1"/>
    <xf numFmtId="0" fontId="6" fillId="0" borderId="9" xfId="0" applyNumberFormat="1" applyFont="1" applyBorder="1"/>
    <xf numFmtId="0" fontId="12" fillId="0" borderId="22" xfId="0" applyNumberFormat="1" applyFont="1" applyBorder="1"/>
    <xf numFmtId="0" fontId="6" fillId="0" borderId="6" xfId="0" applyNumberFormat="1" applyFont="1" applyBorder="1"/>
    <xf numFmtId="0" fontId="6" fillId="0" borderId="8" xfId="0" applyNumberFormat="1" applyFont="1" applyBorder="1"/>
    <xf numFmtId="0" fontId="12" fillId="0" borderId="20" xfId="0" applyFont="1" applyBorder="1"/>
    <xf numFmtId="0" fontId="19" fillId="0" borderId="21" xfId="0" applyFont="1" applyBorder="1"/>
    <xf numFmtId="166" fontId="13" fillId="0" borderId="33" xfId="0" applyNumberFormat="1" applyFont="1" applyBorder="1"/>
    <xf numFmtId="164" fontId="6" fillId="0" borderId="13" xfId="0" applyNumberFormat="1" applyFont="1" applyBorder="1"/>
    <xf numFmtId="0" fontId="6" fillId="0" borderId="0" xfId="0" applyNumberFormat="1" applyFont="1"/>
    <xf numFmtId="15" fontId="6" fillId="0" borderId="0" xfId="0" applyNumberFormat="1" applyFont="1"/>
    <xf numFmtId="20" fontId="13" fillId="0" borderId="6" xfId="0" applyNumberFormat="1" applyFont="1" applyBorder="1" applyAlignment="1">
      <alignment horizontal="center"/>
    </xf>
    <xf numFmtId="20" fontId="13" fillId="0" borderId="4" xfId="0" applyNumberFormat="1" applyFont="1" applyBorder="1" applyAlignment="1">
      <alignment horizontal="center"/>
    </xf>
    <xf numFmtId="20" fontId="13" fillId="0" borderId="5" xfId="0" applyNumberFormat="1" applyFont="1" applyBorder="1" applyAlignment="1">
      <alignment horizontal="center"/>
    </xf>
    <xf numFmtId="20" fontId="13" fillId="0" borderId="6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5" fontId="6" fillId="0" borderId="0" xfId="0" applyNumberFormat="1" applyFont="1" applyAlignment="1">
      <alignment wrapText="1"/>
    </xf>
    <xf numFmtId="20" fontId="18" fillId="0" borderId="27" xfId="0" applyNumberFormat="1" applyFont="1" applyBorder="1" applyAlignment="1">
      <alignment horizontal="center" vertical="center"/>
    </xf>
    <xf numFmtId="20" fontId="18" fillId="0" borderId="27" xfId="0" quotePrefix="1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0" fillId="0" borderId="27" xfId="2" applyBorder="1" applyAlignment="1" applyProtection="1">
      <alignment horizontal="center" vertical="center" wrapText="1"/>
    </xf>
    <xf numFmtId="0" fontId="10" fillId="0" borderId="0" xfId="2" applyAlignment="1" applyProtection="1"/>
    <xf numFmtId="0" fontId="22" fillId="0" borderId="27" xfId="2" applyFont="1" applyBorder="1" applyAlignment="1" applyProtection="1">
      <alignment horizontal="center" vertical="center"/>
    </xf>
    <xf numFmtId="0" fontId="0" fillId="0" borderId="0" xfId="0" applyFont="1" applyBorder="1"/>
    <xf numFmtId="1" fontId="6" fillId="0" borderId="13" xfId="1" applyNumberFormat="1" applyFont="1" applyBorder="1" applyAlignment="1">
      <alignment horizontal="right"/>
    </xf>
    <xf numFmtId="2" fontId="6" fillId="0" borderId="13" xfId="1" applyNumberFormat="1" applyFont="1" applyBorder="1" applyAlignment="1">
      <alignment horizontal="right"/>
    </xf>
    <xf numFmtId="20" fontId="13" fillId="0" borderId="26" xfId="0" quotePrefix="1" applyNumberFormat="1" applyFont="1" applyBorder="1" applyAlignment="1">
      <alignment vertical="center"/>
    </xf>
    <xf numFmtId="20" fontId="13" fillId="0" borderId="2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Zeros="0" workbookViewId="0">
      <selection activeCell="A27" sqref="A27"/>
    </sheetView>
  </sheetViews>
  <sheetFormatPr defaultRowHeight="12.75" x14ac:dyDescent="0.2"/>
  <cols>
    <col min="1" max="1" width="29.28515625" style="33" customWidth="1"/>
    <col min="2" max="2" width="15.42578125" style="5" bestFit="1" customWidth="1"/>
    <col min="3" max="3" width="8.28515625" style="5" customWidth="1"/>
    <col min="4" max="4" width="9" style="5" customWidth="1"/>
    <col min="5" max="5" width="6.5703125" style="5" customWidth="1"/>
    <col min="6" max="6" width="7.42578125" style="5" customWidth="1"/>
    <col min="7" max="7" width="10.28515625" style="5" bestFit="1" customWidth="1"/>
    <col min="8" max="8" width="8.7109375" style="5" customWidth="1"/>
    <col min="9" max="10" width="7.5703125" style="5" customWidth="1"/>
    <col min="11" max="11" width="13.28515625" style="3" customWidth="1"/>
    <col min="12" max="16384" width="9.140625" style="5"/>
  </cols>
  <sheetData>
    <row r="1" spans="1:14" ht="15" x14ac:dyDescent="0.25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36"/>
      <c r="K1" s="5"/>
    </row>
    <row r="2" spans="1:14" ht="15" x14ac:dyDescent="0.25">
      <c r="A2" s="101" t="s">
        <v>10</v>
      </c>
      <c r="B2" s="101"/>
      <c r="C2" s="101"/>
      <c r="D2" s="101"/>
      <c r="E2" s="101"/>
      <c r="F2" s="101"/>
      <c r="G2" s="101"/>
      <c r="H2" s="101"/>
      <c r="I2" s="101"/>
      <c r="J2" s="36"/>
      <c r="K2" s="5"/>
      <c r="M2" s="79"/>
      <c r="N2" s="79"/>
    </row>
    <row r="3" spans="1:14" ht="15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3"/>
      <c r="K3" s="5"/>
      <c r="M3" s="78"/>
      <c r="N3" s="32"/>
    </row>
    <row r="4" spans="1:14" ht="15" x14ac:dyDescent="0.25">
      <c r="A4" s="102" t="s">
        <v>40</v>
      </c>
      <c r="B4" s="101"/>
      <c r="C4" s="101"/>
      <c r="D4" s="101"/>
      <c r="E4" s="101"/>
      <c r="F4" s="101"/>
      <c r="G4" s="101"/>
      <c r="H4" s="101"/>
      <c r="I4" s="101"/>
      <c r="J4" s="3"/>
      <c r="K4" s="32"/>
    </row>
    <row r="5" spans="1:14" ht="15" x14ac:dyDescent="0.25">
      <c r="A5" s="101"/>
      <c r="B5" s="101"/>
      <c r="C5" s="101"/>
      <c r="D5" s="101"/>
      <c r="E5" s="101"/>
      <c r="F5" s="101"/>
      <c r="G5" s="101"/>
      <c r="H5" s="101"/>
      <c r="I5" s="101"/>
      <c r="M5" s="79"/>
      <c r="N5" s="79"/>
    </row>
    <row r="6" spans="1:14" ht="13.5" thickBot="1" x14ac:dyDescent="0.25">
      <c r="F6" s="6"/>
      <c r="M6" s="78"/>
      <c r="N6" s="32"/>
    </row>
    <row r="7" spans="1:14" s="1" customFormat="1" ht="15.95" customHeight="1" thickBot="1" x14ac:dyDescent="0.35">
      <c r="A7" s="43" t="s">
        <v>0</v>
      </c>
      <c r="B7" s="44" t="s">
        <v>4</v>
      </c>
      <c r="C7" s="45" t="s">
        <v>5</v>
      </c>
      <c r="D7" s="46"/>
      <c r="E7" s="74" t="s">
        <v>17</v>
      </c>
      <c r="F7" s="75" t="s">
        <v>18</v>
      </c>
      <c r="G7" s="71"/>
      <c r="H7" s="46" t="s">
        <v>15</v>
      </c>
      <c r="I7" s="47"/>
      <c r="J7" s="2"/>
      <c r="K7" s="21"/>
    </row>
    <row r="8" spans="1:14" ht="15.95" customHeight="1" x14ac:dyDescent="0.2">
      <c r="A8" s="84" t="s">
        <v>1</v>
      </c>
      <c r="B8" s="81"/>
      <c r="C8" s="82"/>
      <c r="D8" s="80">
        <f>+C8-B8</f>
        <v>0</v>
      </c>
      <c r="E8" s="81"/>
      <c r="F8" s="82"/>
      <c r="G8" s="83">
        <f>+(F8-E8)*7/20</f>
        <v>0</v>
      </c>
      <c r="H8" s="48"/>
      <c r="I8" s="49"/>
      <c r="J8" s="9">
        <f>+I8-H8</f>
        <v>0</v>
      </c>
      <c r="K8" s="22"/>
      <c r="L8" s="8"/>
    </row>
    <row r="9" spans="1:14" ht="15.95" customHeight="1" x14ac:dyDescent="0.2">
      <c r="A9" s="85" t="s">
        <v>2</v>
      </c>
      <c r="B9" s="50">
        <v>0.38194444444444442</v>
      </c>
      <c r="C9" s="51">
        <v>0.61805555555555558</v>
      </c>
      <c r="D9" s="52">
        <f t="shared" ref="D9:D12" si="0">+(C9-B9)</f>
        <v>0.23611111111111116</v>
      </c>
      <c r="E9" s="50"/>
      <c r="F9" s="51"/>
      <c r="G9" s="64">
        <f>+(F9-E9)*14/23</f>
        <v>0</v>
      </c>
      <c r="H9" s="50">
        <v>0.41666666666666669</v>
      </c>
      <c r="I9" s="53">
        <v>0.5</v>
      </c>
      <c r="J9" s="7">
        <f>+(I9-H9)</f>
        <v>8.3333333333333315E-2</v>
      </c>
      <c r="K9" s="22"/>
      <c r="L9" s="8"/>
    </row>
    <row r="10" spans="1:14" ht="15.95" customHeight="1" x14ac:dyDescent="0.2">
      <c r="A10" s="86" t="s">
        <v>3</v>
      </c>
      <c r="B10" s="54">
        <v>0.38194444444444442</v>
      </c>
      <c r="C10" s="55">
        <v>0.61805555555555558</v>
      </c>
      <c r="D10" s="56">
        <f t="shared" si="0"/>
        <v>0.23611111111111116</v>
      </c>
      <c r="E10" s="54"/>
      <c r="F10" s="55"/>
      <c r="G10" s="64">
        <f>+(F10-E10)*7/+B26</f>
        <v>0</v>
      </c>
      <c r="H10" s="54">
        <v>0.52083333333333337</v>
      </c>
      <c r="I10" s="57">
        <v>0.625</v>
      </c>
      <c r="J10" s="9">
        <f>+I10-H10</f>
        <v>0.10416666666666663</v>
      </c>
      <c r="K10" s="23"/>
      <c r="L10" s="8"/>
    </row>
    <row r="11" spans="1:14" ht="14.25" x14ac:dyDescent="0.2">
      <c r="A11" s="86" t="s">
        <v>28</v>
      </c>
      <c r="B11" s="54">
        <v>0.38194444444444442</v>
      </c>
      <c r="C11" s="55">
        <v>0.61805555555555558</v>
      </c>
      <c r="D11" s="56">
        <f t="shared" si="0"/>
        <v>0.23611111111111116</v>
      </c>
      <c r="E11" s="54">
        <v>0.40972222222222227</v>
      </c>
      <c r="F11" s="55">
        <v>0.55555555555555558</v>
      </c>
      <c r="G11" s="64">
        <f>+(F11-E11)*14/B26</f>
        <v>7.5617283950617273E-2</v>
      </c>
      <c r="H11" s="54"/>
      <c r="I11" s="57"/>
      <c r="J11" s="9">
        <f>+(I11-H11)</f>
        <v>0</v>
      </c>
      <c r="K11" s="22"/>
      <c r="L11" s="8" t="s">
        <v>19</v>
      </c>
    </row>
    <row r="12" spans="1:14" ht="14.25" x14ac:dyDescent="0.2">
      <c r="A12" s="86" t="s">
        <v>25</v>
      </c>
      <c r="B12" s="54">
        <v>0.38541666666666669</v>
      </c>
      <c r="C12" s="55">
        <v>0.72916666666666663</v>
      </c>
      <c r="D12" s="56">
        <f t="shared" si="0"/>
        <v>0.34374999999999994</v>
      </c>
      <c r="E12" s="54"/>
      <c r="F12" s="55"/>
      <c r="G12" s="64">
        <f>+(F12-E12)*14/23</f>
        <v>0</v>
      </c>
      <c r="H12" s="54">
        <v>0.64583333333333337</v>
      </c>
      <c r="I12" s="57">
        <v>0.72916666666666663</v>
      </c>
      <c r="J12" s="9">
        <f>+(I12-H12)</f>
        <v>8.3333333333333259E-2</v>
      </c>
      <c r="K12" s="22"/>
      <c r="L12" s="8" t="s">
        <v>19</v>
      </c>
    </row>
    <row r="13" spans="1:14" ht="14.25" x14ac:dyDescent="0.2">
      <c r="A13" s="87" t="s">
        <v>30</v>
      </c>
      <c r="B13" s="62">
        <v>0.375</v>
      </c>
      <c r="C13" s="63">
        <v>0.63541666666666663</v>
      </c>
      <c r="D13" s="64">
        <f>+(C13-B13)*4/B26</f>
        <v>3.8580246913580245E-2</v>
      </c>
      <c r="E13" s="99">
        <v>0.43402777777777773</v>
      </c>
      <c r="F13" s="100">
        <v>0.52777777777777779</v>
      </c>
      <c r="G13" s="64">
        <f>+(F13-E13)*4/B26</f>
        <v>1.3888888888888897E-2</v>
      </c>
      <c r="H13" s="62">
        <v>0.60069444444444442</v>
      </c>
      <c r="I13" s="65">
        <f>+C13</f>
        <v>0.63541666666666663</v>
      </c>
      <c r="J13" s="64">
        <f>+(I13-H13)*4/B26</f>
        <v>5.1440329218106979E-3</v>
      </c>
      <c r="K13" s="22"/>
      <c r="L13" s="8"/>
    </row>
    <row r="14" spans="1:14" ht="14.25" x14ac:dyDescent="0.2">
      <c r="A14" s="87" t="s">
        <v>31</v>
      </c>
      <c r="B14" s="62">
        <v>0.375</v>
      </c>
      <c r="C14" s="63">
        <v>0.63541666666666663</v>
      </c>
      <c r="D14" s="64">
        <f>+(C14-B14)*4/B26</f>
        <v>3.8580246913580245E-2</v>
      </c>
      <c r="E14" s="99">
        <v>0.46180555555555558</v>
      </c>
      <c r="F14" s="100">
        <v>0.60069444444444442</v>
      </c>
      <c r="G14" s="64">
        <f>+(F14-E14)*4/B26</f>
        <v>2.0576131687242791E-2</v>
      </c>
      <c r="H14" s="62">
        <v>0.60069444444444442</v>
      </c>
      <c r="I14" s="65">
        <f>+C14</f>
        <v>0.63541666666666663</v>
      </c>
      <c r="J14" s="64">
        <f>+(I14-H14)*4/B26</f>
        <v>5.1440329218106979E-3</v>
      </c>
      <c r="K14" s="22"/>
      <c r="L14" s="8"/>
    </row>
    <row r="15" spans="1:14" ht="15" thickBot="1" x14ac:dyDescent="0.25">
      <c r="A15" s="87" t="s">
        <v>29</v>
      </c>
      <c r="B15" s="62">
        <v>0.52777777777777779</v>
      </c>
      <c r="C15" s="63">
        <v>0.60416666666666663</v>
      </c>
      <c r="D15" s="64">
        <f>+(C15-B15)*8/B26</f>
        <v>2.2633744855967062E-2</v>
      </c>
      <c r="E15" s="66"/>
      <c r="F15" s="67"/>
      <c r="G15" s="76">
        <f>+E15*0.8/24/24</f>
        <v>0</v>
      </c>
      <c r="H15" s="62">
        <v>0.54166666666666663</v>
      </c>
      <c r="I15" s="65">
        <v>0.58333333333333337</v>
      </c>
      <c r="J15" s="64">
        <f>+(I15-H15)*8/B26</f>
        <v>1.2345679012345701E-2</v>
      </c>
      <c r="K15" s="22"/>
      <c r="L15" s="8"/>
    </row>
    <row r="16" spans="1:14" x14ac:dyDescent="0.2">
      <c r="A16" s="34"/>
      <c r="B16" s="10"/>
      <c r="C16" s="11"/>
      <c r="D16" s="12"/>
      <c r="E16" s="68"/>
      <c r="F16" s="69"/>
      <c r="G16" s="72"/>
      <c r="H16" s="10"/>
      <c r="I16" s="13"/>
      <c r="J16" s="11"/>
      <c r="K16" s="23"/>
    </row>
    <row r="17" spans="1:11" s="17" customFormat="1" ht="13.5" thickBot="1" x14ac:dyDescent="0.25">
      <c r="A17" s="35" t="s">
        <v>8</v>
      </c>
      <c r="B17" s="98">
        <f>+SUM(D8:D15)*24-E17</f>
        <v>25.003086419753092</v>
      </c>
      <c r="C17" s="15" t="s">
        <v>7</v>
      </c>
      <c r="D17" s="14"/>
      <c r="E17" s="97">
        <f>+SUM(G8:G15)*24</f>
        <v>2.6419753086419751</v>
      </c>
      <c r="F17" s="70" t="s">
        <v>6</v>
      </c>
      <c r="G17" s="73"/>
      <c r="H17" s="77">
        <f>+SUM(J8:J15)*24</f>
        <v>7.043209876543207</v>
      </c>
      <c r="I17" s="16" t="s">
        <v>7</v>
      </c>
      <c r="J17" s="15"/>
      <c r="K17" s="4"/>
    </row>
    <row r="18" spans="1:11" s="17" customFormat="1" ht="26.25" hidden="1" thickBot="1" x14ac:dyDescent="0.25">
      <c r="A18" s="38" t="s">
        <v>12</v>
      </c>
      <c r="B18" s="39">
        <f>+B17-E17</f>
        <v>22.361111111111118</v>
      </c>
      <c r="C18" s="40" t="s">
        <v>7</v>
      </c>
      <c r="D18" s="18"/>
      <c r="E18" s="19"/>
      <c r="F18" s="19"/>
      <c r="G18" s="19"/>
      <c r="H18" s="19"/>
      <c r="I18" s="19"/>
      <c r="J18" s="19"/>
      <c r="K18" s="4"/>
    </row>
    <row r="19" spans="1:11" s="17" customFormat="1" x14ac:dyDescent="0.2">
      <c r="A19" s="33"/>
      <c r="B19" s="5"/>
      <c r="C19" s="37"/>
      <c r="D19" s="20"/>
      <c r="E19" s="20"/>
      <c r="F19" s="20"/>
      <c r="G19" s="20"/>
      <c r="H19" s="20"/>
      <c r="I19" s="20"/>
      <c r="J19" s="20"/>
      <c r="K19" s="4"/>
    </row>
    <row r="20" spans="1:11" x14ac:dyDescent="0.2">
      <c r="B20" s="58"/>
      <c r="C20" s="59"/>
      <c r="D20" s="58"/>
      <c r="E20" s="6"/>
    </row>
    <row r="21" spans="1:11" x14ac:dyDescent="0.2">
      <c r="B21" s="58"/>
      <c r="C21" s="59"/>
      <c r="D21" s="58"/>
      <c r="E21" s="6"/>
    </row>
    <row r="22" spans="1:11" x14ac:dyDescent="0.2">
      <c r="A22" s="41"/>
      <c r="B22" s="58"/>
      <c r="C22" s="59"/>
      <c r="D22" s="58"/>
      <c r="E22" s="6"/>
    </row>
    <row r="23" spans="1:11" x14ac:dyDescent="0.2">
      <c r="A23" s="41"/>
      <c r="B23" s="60"/>
      <c r="C23" s="60"/>
      <c r="D23" s="6"/>
      <c r="E23" s="6"/>
      <c r="G23" s="8"/>
    </row>
    <row r="24" spans="1:11" x14ac:dyDescent="0.2">
      <c r="A24" s="42"/>
      <c r="B24" s="78"/>
      <c r="D24" s="32"/>
    </row>
    <row r="25" spans="1:11" x14ac:dyDescent="0.2">
      <c r="A25" s="88">
        <v>45177</v>
      </c>
      <c r="B25" s="78">
        <f>+A25-A26</f>
        <v>191</v>
      </c>
      <c r="C25" s="5" t="s">
        <v>23</v>
      </c>
    </row>
    <row r="26" spans="1:11" x14ac:dyDescent="0.2">
      <c r="A26" s="88">
        <v>44986</v>
      </c>
      <c r="B26" s="5">
        <f>+_xlfn.FLOOR.MATH(B25/7)</f>
        <v>27</v>
      </c>
      <c r="C26" s="5" t="s">
        <v>24</v>
      </c>
    </row>
    <row r="28" spans="1:11" x14ac:dyDescent="0.2">
      <c r="B28" s="5">
        <f>+B26-B27</f>
        <v>27</v>
      </c>
    </row>
    <row r="30" spans="1:11" x14ac:dyDescent="0.2">
      <c r="B30" s="5" t="s">
        <v>19</v>
      </c>
    </row>
  </sheetData>
  <mergeCells count="5">
    <mergeCell ref="A5:I5"/>
    <mergeCell ref="A1:I1"/>
    <mergeCell ref="A2:I2"/>
    <mergeCell ref="A3:I3"/>
    <mergeCell ref="A4:I4"/>
  </mergeCells>
  <phoneticPr fontId="11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G18" sqref="G18"/>
    </sheetView>
  </sheetViews>
  <sheetFormatPr defaultRowHeight="12.75" x14ac:dyDescent="0.2"/>
  <cols>
    <col min="1" max="1" width="18.28515625" style="26" bestFit="1" customWidth="1"/>
    <col min="2" max="2" width="38.5703125" style="25" bestFit="1" customWidth="1"/>
    <col min="3" max="3" width="12.7109375" style="25" customWidth="1"/>
    <col min="4" max="4" width="2.28515625" style="25" bestFit="1" customWidth="1"/>
    <col min="5" max="5" width="14.28515625" style="25" bestFit="1" customWidth="1"/>
    <col min="6" max="6" width="14.28515625" style="26" bestFit="1" customWidth="1"/>
    <col min="7" max="7" width="68.28515625" style="26" bestFit="1" customWidth="1"/>
    <col min="8" max="16384" width="9.140625" style="26"/>
  </cols>
  <sheetData>
    <row r="1" spans="1:7" ht="20.25" x14ac:dyDescent="0.2">
      <c r="A1" s="107" t="s">
        <v>14</v>
      </c>
      <c r="B1" s="108"/>
      <c r="C1" s="108"/>
      <c r="D1" s="108"/>
      <c r="E1" s="108"/>
      <c r="F1" s="108"/>
      <c r="G1" s="109"/>
    </row>
    <row r="2" spans="1:7" ht="20.25" x14ac:dyDescent="0.2">
      <c r="A2" s="110" t="s">
        <v>16</v>
      </c>
      <c r="B2" s="111"/>
      <c r="C2" s="111"/>
      <c r="D2" s="111"/>
      <c r="E2" s="111"/>
      <c r="F2" s="111"/>
      <c r="G2" s="112"/>
    </row>
    <row r="3" spans="1:7" ht="20.25" x14ac:dyDescent="0.2">
      <c r="A3" s="110" t="s">
        <v>39</v>
      </c>
      <c r="B3" s="111"/>
      <c r="C3" s="111"/>
      <c r="D3" s="111"/>
      <c r="E3" s="111"/>
      <c r="F3" s="111"/>
      <c r="G3" s="112"/>
    </row>
    <row r="4" spans="1:7" ht="41.25" customHeight="1" x14ac:dyDescent="0.2">
      <c r="A4" s="113" t="s">
        <v>20</v>
      </c>
      <c r="B4" s="114"/>
      <c r="C4" s="114"/>
      <c r="D4" s="114"/>
      <c r="E4" s="114"/>
      <c r="F4" s="114"/>
      <c r="G4" s="115"/>
    </row>
    <row r="5" spans="1:7" ht="20.25" customHeight="1" x14ac:dyDescent="0.2">
      <c r="A5" s="104" t="str">
        <f>+'Godziny pracy'!A4:I4</f>
        <v>1 marca - 8 września 2023</v>
      </c>
      <c r="B5" s="105"/>
      <c r="C5" s="105"/>
      <c r="D5" s="105"/>
      <c r="E5" s="105"/>
      <c r="F5" s="91" t="s">
        <v>21</v>
      </c>
      <c r="G5" s="91" t="s">
        <v>27</v>
      </c>
    </row>
    <row r="6" spans="1:7" ht="37.5" customHeight="1" x14ac:dyDescent="0.2">
      <c r="A6" s="116" t="s">
        <v>2</v>
      </c>
      <c r="B6" s="116"/>
      <c r="C6" s="89">
        <f>+'Godziny pracy'!H9</f>
        <v>0.41666666666666669</v>
      </c>
      <c r="D6" s="90" t="s">
        <v>13</v>
      </c>
      <c r="E6" s="89">
        <f>+'Godziny pracy'!I9-0.25/24</f>
        <v>0.48958333333333331</v>
      </c>
      <c r="F6" s="92" t="s">
        <v>26</v>
      </c>
      <c r="G6" s="93" t="s">
        <v>32</v>
      </c>
    </row>
    <row r="7" spans="1:7" s="96" customFormat="1" ht="37.5" customHeight="1" x14ac:dyDescent="0.2">
      <c r="A7" s="103" t="s">
        <v>3</v>
      </c>
      <c r="B7" s="103"/>
      <c r="C7" s="89">
        <f>+'Godziny pracy'!H10</f>
        <v>0.52083333333333337</v>
      </c>
      <c r="D7" s="90" t="s">
        <v>13</v>
      </c>
      <c r="E7" s="89">
        <f>+'Godziny pracy'!I10-0.25/24</f>
        <v>0.61458333333333337</v>
      </c>
      <c r="F7" s="92" t="s">
        <v>26</v>
      </c>
      <c r="G7" s="95" t="s">
        <v>33</v>
      </c>
    </row>
    <row r="8" spans="1:7" ht="37.5" customHeight="1" x14ac:dyDescent="0.2">
      <c r="A8" s="103" t="s">
        <v>25</v>
      </c>
      <c r="B8" s="103"/>
      <c r="C8" s="89">
        <f>+'Godziny pracy'!H12</f>
        <v>0.64583333333333337</v>
      </c>
      <c r="D8" s="90" t="s">
        <v>13</v>
      </c>
      <c r="E8" s="89">
        <f>+'Godziny pracy'!I12-0.25/24</f>
        <v>0.71875</v>
      </c>
      <c r="F8" s="92" t="s">
        <v>22</v>
      </c>
      <c r="G8" s="93" t="s">
        <v>36</v>
      </c>
    </row>
    <row r="9" spans="1:7" ht="37.5" customHeight="1" x14ac:dyDescent="0.2">
      <c r="A9" s="106" t="s">
        <v>34</v>
      </c>
      <c r="B9" s="106"/>
      <c r="C9" s="89">
        <f>+'Godziny pracy'!H14</f>
        <v>0.60069444444444442</v>
      </c>
      <c r="D9" s="90" t="s">
        <v>13</v>
      </c>
      <c r="E9" s="89">
        <f>+'Godziny pracy'!I14 -1/96</f>
        <v>0.625</v>
      </c>
      <c r="F9" s="92" t="s">
        <v>22</v>
      </c>
      <c r="G9" s="93" t="s">
        <v>37</v>
      </c>
    </row>
    <row r="10" spans="1:7" ht="37.5" customHeight="1" x14ac:dyDescent="0.2">
      <c r="A10" s="106" t="s">
        <v>35</v>
      </c>
      <c r="B10" s="106"/>
      <c r="C10" s="89">
        <f>+'Godziny pracy'!H15</f>
        <v>0.54166666666666663</v>
      </c>
      <c r="D10" s="90" t="s">
        <v>13</v>
      </c>
      <c r="E10" s="89">
        <f>+'Godziny pracy'!I15 -1/96</f>
        <v>0.57291666666666674</v>
      </c>
      <c r="F10" s="92" t="s">
        <v>22</v>
      </c>
      <c r="G10" s="93" t="s">
        <v>38</v>
      </c>
    </row>
    <row r="11" spans="1:7" ht="32.25" customHeight="1" x14ac:dyDescent="0.3">
      <c r="B11" s="24"/>
      <c r="C11" s="27"/>
      <c r="D11" s="24"/>
      <c r="E11" s="24"/>
      <c r="G11" s="94"/>
    </row>
    <row r="12" spans="1:7" ht="23.25" x14ac:dyDescent="0.35">
      <c r="A12" s="28"/>
      <c r="B12" s="61"/>
      <c r="C12" s="29"/>
      <c r="D12" s="30"/>
      <c r="E12" s="31"/>
    </row>
    <row r="13" spans="1:7" ht="32.25" customHeight="1" x14ac:dyDescent="0.2">
      <c r="B13" s="31"/>
    </row>
  </sheetData>
  <mergeCells count="10">
    <mergeCell ref="A7:B7"/>
    <mergeCell ref="A8:B8"/>
    <mergeCell ref="A5:E5"/>
    <mergeCell ref="A10:B10"/>
    <mergeCell ref="A1:G1"/>
    <mergeCell ref="A2:G2"/>
    <mergeCell ref="A3:G3"/>
    <mergeCell ref="A4:G4"/>
    <mergeCell ref="A6:B6"/>
    <mergeCell ref="A9:B9"/>
  </mergeCells>
  <phoneticPr fontId="11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Godziny pracy</vt:lpstr>
      <vt:lpstr>Dyżur</vt:lpstr>
    </vt:vector>
  </TitlesOfParts>
  <Company>WSEIZ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WSEIZ</dc:creator>
  <cp:lastModifiedBy>Barbara Balawejder</cp:lastModifiedBy>
  <cp:lastPrinted>2022-09-16T12:01:40Z</cp:lastPrinted>
  <dcterms:created xsi:type="dcterms:W3CDTF">2001-01-20T09:41:43Z</dcterms:created>
  <dcterms:modified xsi:type="dcterms:W3CDTF">2023-02-27T09:14:43Z</dcterms:modified>
</cp:coreProperties>
</file>