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b\Desktop\"/>
    </mc:Choice>
  </mc:AlternateContent>
  <bookViews>
    <workbookView xWindow="0" yWindow="0" windowWidth="28800" windowHeight="13845" activeTab="2"/>
  </bookViews>
  <sheets>
    <sheet name="Godziny pracy" sheetId="1" r:id="rId1"/>
    <sheet name="Arkusz1" sheetId="7" r:id="rId2"/>
    <sheet name="Dyżur" sheetId="6" r:id="rId3"/>
  </sheets>
  <calcPr calcId="162913"/>
</workbook>
</file>

<file path=xl/calcChain.xml><?xml version="1.0" encoding="utf-8"?>
<calcChain xmlns="http://schemas.openxmlformats.org/spreadsheetml/2006/main">
  <c r="D14" i="1" l="1"/>
  <c r="D13" i="1"/>
  <c r="E9" i="6" l="1"/>
  <c r="C9" i="6"/>
  <c r="J14" i="1"/>
  <c r="J13" i="1"/>
  <c r="B24" i="1" l="1"/>
  <c r="B25" i="1" s="1"/>
  <c r="G11" i="1" s="1"/>
  <c r="B27" i="1" l="1"/>
  <c r="B2" i="7"/>
  <c r="E10" i="6" l="1"/>
  <c r="E8" i="6" l="1"/>
  <c r="C8" i="6"/>
  <c r="C10" i="6"/>
  <c r="J12" i="1" l="1"/>
  <c r="G12" i="1"/>
  <c r="D12" i="1"/>
  <c r="E7" i="6"/>
  <c r="C7" i="6"/>
  <c r="G8" i="1"/>
  <c r="D11" i="1"/>
  <c r="E6" i="6"/>
  <c r="C6" i="6"/>
  <c r="G14" i="1"/>
  <c r="J8" i="1"/>
  <c r="D8" i="1"/>
  <c r="J9" i="1"/>
  <c r="G9" i="1"/>
  <c r="D9" i="1"/>
  <c r="D10" i="1"/>
  <c r="J11" i="1"/>
  <c r="J10" i="1"/>
  <c r="G10" i="1" l="1"/>
  <c r="E16" i="1" l="1"/>
  <c r="B16" i="1" s="1"/>
  <c r="B17" i="1" s="1"/>
  <c r="H16" i="1"/>
</calcChain>
</file>

<file path=xl/sharedStrings.xml><?xml version="1.0" encoding="utf-8"?>
<sst xmlns="http://schemas.openxmlformats.org/spreadsheetml/2006/main" count="55" uniqueCount="42">
  <si>
    <t>Dzień tygodnia</t>
  </si>
  <si>
    <t>Poniedziałek</t>
  </si>
  <si>
    <t>Wtorek</t>
  </si>
  <si>
    <t>Środa</t>
  </si>
  <si>
    <t>Czwartek</t>
  </si>
  <si>
    <t>Od   -</t>
  </si>
  <si>
    <t xml:space="preserve"> do</t>
  </si>
  <si>
    <t>godziny</t>
  </si>
  <si>
    <t>godzin</t>
  </si>
  <si>
    <t>RAZEM</t>
  </si>
  <si>
    <t>GODZINY PRACY</t>
  </si>
  <si>
    <t>DZIEKANA</t>
  </si>
  <si>
    <t>WYDZIAŁU ZARZĄDZANIA</t>
  </si>
  <si>
    <t>po odliczeniu zajęć dydaktycznych</t>
  </si>
  <si>
    <t>-</t>
  </si>
  <si>
    <t>DYŻURY DZIEKANA</t>
  </si>
  <si>
    <t xml:space="preserve">       dyżur</t>
  </si>
  <si>
    <t>Wydziału Inżynierii i Zarządzania</t>
  </si>
  <si>
    <t>w tym</t>
  </si>
  <si>
    <t>zajęcia</t>
  </si>
  <si>
    <t xml:space="preserve"> </t>
  </si>
  <si>
    <t>dla studentów kierunków: Informatyka, Mechanika i Budowa Maszyn, Ochrona Środowiska, Zarządzanie i Inżynieria Produkcji.</t>
  </si>
  <si>
    <t>prof. dr inż. Jana Cetnera</t>
  </si>
  <si>
    <t>FORMA</t>
  </si>
  <si>
    <t>ZOOM</t>
  </si>
  <si>
    <t>dni</t>
  </si>
  <si>
    <t>tygodni</t>
  </si>
  <si>
    <t>Piątek</t>
  </si>
  <si>
    <t xml:space="preserve">ZOOM </t>
  </si>
  <si>
    <t>do 29 stycznia 2023</t>
  </si>
  <si>
    <t>Sobota pozostałe</t>
  </si>
  <si>
    <t>urlop</t>
  </si>
  <si>
    <r>
      <t xml:space="preserve">Sobota </t>
    </r>
    <r>
      <rPr>
        <sz val="12"/>
        <rFont val="Times New Roman"/>
        <family val="1"/>
        <charset val="238"/>
      </rPr>
      <t>pozostałe</t>
    </r>
  </si>
  <si>
    <t>Link</t>
  </si>
  <si>
    <t>Sobota 3,17 XII 22, 14, 28 I 23</t>
  </si>
  <si>
    <r>
      <t xml:space="preserve">Sobota </t>
    </r>
    <r>
      <rPr>
        <sz val="12"/>
        <rFont val="Times New Roman"/>
        <family val="1"/>
        <charset val="238"/>
      </rPr>
      <t>3,17 XII 22, 14, 28 I 23</t>
    </r>
  </si>
  <si>
    <t>https://zoom.us/j/94304291264?pwd=R1piTEgyV0VnVGZqczJKb0hBbDR2dz09</t>
  </si>
  <si>
    <t xml:space="preserve">https://zoom.us/j/97532859038?pwd=Z283dmlOZjhhanQ2czZ5THczOEh2QT09
</t>
  </si>
  <si>
    <t xml:space="preserve">https://zoom.us/j/93567286419?pwd=dnlrL1NSZjFGUCtDYWlzMWlWQVJFQT09
</t>
  </si>
  <si>
    <t xml:space="preserve">https://zoom.us/j/92455304276?pwd=THhjTU5qVVkxbjEycnZFMkRJcnZPUT09
</t>
  </si>
  <si>
    <t xml:space="preserve">https://zoom.us/j/99169548263?pwd=K3JGdkROVTBTeC9OaE5nQjVpRkRxUT09
</t>
  </si>
  <si>
    <t>22 września 22 - 29 stycznia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</si>
</sst>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dd\ mmm\ yy"/>
    <numFmt numFmtId="166" formatCode="h:mm;@"/>
  </numFmts>
  <fonts count="23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i/>
      <sz val="9"/>
      <name val="Arial CE"/>
      <family val="2"/>
      <charset val="238"/>
    </font>
    <font>
      <b/>
      <i/>
      <sz val="9"/>
      <name val="Arial CE"/>
      <family val="2"/>
      <charset val="238"/>
    </font>
    <font>
      <sz val="16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i/>
      <sz val="14"/>
      <name val="Arial CE"/>
      <family val="2"/>
      <charset val="238"/>
    </font>
    <font>
      <i/>
      <sz val="14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u/>
      <sz val="18"/>
      <color indexed="12"/>
      <name val="Arial CE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name val="Arial Narrow"/>
      <family val="2"/>
      <charset val="238"/>
    </font>
    <font>
      <b/>
      <sz val="1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164" fontId="3" fillId="0" borderId="0" xfId="0" applyNumberFormat="1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20" fontId="6" fillId="0" borderId="2" xfId="0" applyNumberFormat="1" applyFont="1" applyBorder="1"/>
    <xf numFmtId="20" fontId="6" fillId="0" borderId="0" xfId="0" applyNumberFormat="1" applyFont="1"/>
    <xf numFmtId="20" fontId="6" fillId="0" borderId="3" xfId="0" applyNumberFormat="1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164" fontId="6" fillId="0" borderId="8" xfId="0" applyNumberFormat="1" applyFont="1" applyBorder="1"/>
    <xf numFmtId="164" fontId="6" fillId="0" borderId="9" xfId="0" applyNumberFormat="1" applyFont="1" applyBorder="1"/>
    <xf numFmtId="164" fontId="6" fillId="0" borderId="10" xfId="0" applyNumberFormat="1" applyFont="1" applyBorder="1"/>
    <xf numFmtId="164" fontId="6" fillId="0" borderId="0" xfId="0" applyNumberFormat="1" applyFont="1"/>
    <xf numFmtId="164" fontId="6" fillId="0" borderId="11" xfId="0" applyNumberFormat="1" applyFont="1" applyBorder="1"/>
    <xf numFmtId="164" fontId="6" fillId="0" borderId="12" xfId="0" applyNumberFormat="1" applyFont="1" applyBorder="1"/>
    <xf numFmtId="164" fontId="6" fillId="0" borderId="0" xfId="0" applyNumberFormat="1" applyFont="1" applyBorder="1"/>
    <xf numFmtId="0" fontId="4" fillId="0" borderId="0" xfId="0" applyFont="1" applyBorder="1"/>
    <xf numFmtId="20" fontId="3" fillId="0" borderId="0" xfId="0" applyNumberFormat="1" applyFont="1" applyBorder="1"/>
    <xf numFmtId="0" fontId="3" fillId="0" borderId="0" xfId="0" applyFont="1" applyBorder="1"/>
    <xf numFmtId="20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20" fontId="9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164" fontId="6" fillId="0" borderId="13" xfId="1" applyNumberFormat="1" applyFont="1" applyBorder="1" applyAlignment="1">
      <alignment horizontal="right"/>
    </xf>
    <xf numFmtId="1" fontId="6" fillId="0" borderId="0" xfId="0" applyNumberFormat="1" applyFont="1"/>
    <xf numFmtId="0" fontId="6" fillId="0" borderId="0" xfId="0" applyFont="1" applyAlignment="1">
      <alignment wrapText="1"/>
    </xf>
    <xf numFmtId="0" fontId="6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horizontal="center" wrapText="1"/>
    </xf>
    <xf numFmtId="16" fontId="3" fillId="0" borderId="0" xfId="0" applyNumberFormat="1" applyFont="1"/>
    <xf numFmtId="0" fontId="6" fillId="0" borderId="0" xfId="0" applyFont="1" applyBorder="1"/>
    <xf numFmtId="164" fontId="6" fillId="0" borderId="16" xfId="0" applyNumberFormat="1" applyFont="1" applyBorder="1" applyAlignment="1">
      <alignment wrapText="1"/>
    </xf>
    <xf numFmtId="164" fontId="6" fillId="0" borderId="17" xfId="0" applyNumberFormat="1" applyFont="1" applyBorder="1"/>
    <xf numFmtId="164" fontId="6" fillId="0" borderId="18" xfId="0" applyNumberFormat="1" applyFont="1" applyBorder="1"/>
    <xf numFmtId="16" fontId="6" fillId="0" borderId="0" xfId="0" applyNumberFormat="1" applyFont="1" applyAlignment="1">
      <alignment wrapText="1"/>
    </xf>
    <xf numFmtId="22" fontId="6" fillId="0" borderId="0" xfId="0" applyNumberFormat="1" applyFont="1" applyAlignment="1">
      <alignment wrapText="1"/>
    </xf>
    <xf numFmtId="0" fontId="12" fillId="0" borderId="19" xfId="0" applyFont="1" applyBorder="1" applyAlignment="1">
      <alignment wrapText="1"/>
    </xf>
    <xf numFmtId="0" fontId="12" fillId="0" borderId="20" xfId="0" applyFont="1" applyBorder="1" applyAlignment="1">
      <alignment horizontal="right"/>
    </xf>
    <xf numFmtId="0" fontId="12" fillId="0" borderId="21" xfId="0" applyFont="1" applyBorder="1"/>
    <xf numFmtId="0" fontId="12" fillId="0" borderId="22" xfId="0" applyFont="1" applyBorder="1"/>
    <xf numFmtId="0" fontId="12" fillId="0" borderId="23" xfId="0" applyFont="1" applyBorder="1"/>
    <xf numFmtId="20" fontId="13" fillId="0" borderId="24" xfId="0" applyNumberFormat="1" applyFont="1" applyBorder="1"/>
    <xf numFmtId="20" fontId="13" fillId="0" borderId="25" xfId="0" applyNumberFormat="1" applyFont="1" applyBorder="1"/>
    <xf numFmtId="20" fontId="13" fillId="0" borderId="26" xfId="0" applyNumberFormat="1" applyFont="1" applyBorder="1"/>
    <xf numFmtId="20" fontId="13" fillId="0" borderId="2" xfId="0" applyNumberFormat="1" applyFont="1" applyBorder="1"/>
    <xf numFmtId="20" fontId="13" fillId="0" borderId="27" xfId="0" applyNumberFormat="1" applyFont="1" applyBorder="1"/>
    <xf numFmtId="20" fontId="13" fillId="0" borderId="28" xfId="0" applyNumberFormat="1" applyFont="1" applyBorder="1"/>
    <xf numFmtId="20" fontId="13" fillId="0" borderId="29" xfId="0" applyNumberFormat="1" applyFont="1" applyBorder="1"/>
    <xf numFmtId="20" fontId="13" fillId="0" borderId="3" xfId="0" applyNumberFormat="1" applyFont="1" applyBorder="1"/>
    <xf numFmtId="20" fontId="13" fillId="0" borderId="30" xfId="0" applyNumberFormat="1" applyFont="1" applyBorder="1"/>
    <xf numFmtId="20" fontId="13" fillId="0" borderId="31" xfId="0" applyNumberFormat="1" applyFont="1" applyBorder="1"/>
    <xf numFmtId="15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16" fontId="6" fillId="0" borderId="0" xfId="0" applyNumberFormat="1" applyFont="1" applyAlignment="1">
      <alignment horizontal="center"/>
    </xf>
    <xf numFmtId="20" fontId="14" fillId="0" borderId="0" xfId="2" applyNumberFormat="1" applyFont="1" applyBorder="1" applyAlignment="1" applyProtection="1">
      <alignment horizontal="center"/>
    </xf>
    <xf numFmtId="20" fontId="13" fillId="0" borderId="29" xfId="0" applyNumberFormat="1" applyFont="1" applyBorder="1" applyAlignment="1">
      <alignment vertical="center"/>
    </xf>
    <xf numFmtId="20" fontId="13" fillId="0" borderId="3" xfId="0" applyNumberFormat="1" applyFont="1" applyBorder="1" applyAlignment="1">
      <alignment vertical="center"/>
    </xf>
    <xf numFmtId="20" fontId="13" fillId="0" borderId="30" xfId="0" applyNumberFormat="1" applyFont="1" applyBorder="1" applyAlignment="1">
      <alignment vertical="center"/>
    </xf>
    <xf numFmtId="20" fontId="13" fillId="0" borderId="31" xfId="0" applyNumberFormat="1" applyFont="1" applyBorder="1" applyAlignment="1">
      <alignment vertical="center"/>
    </xf>
    <xf numFmtId="0" fontId="13" fillId="0" borderId="26" xfId="0" quotePrefix="1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0" fontId="6" fillId="0" borderId="4" xfId="0" applyNumberFormat="1" applyFont="1" applyBorder="1"/>
    <xf numFmtId="0" fontId="6" fillId="0" borderId="5" xfId="0" applyNumberFormat="1" applyFont="1" applyBorder="1"/>
    <xf numFmtId="0" fontId="6" fillId="0" borderId="13" xfId="1" applyNumberFormat="1" applyFont="1" applyBorder="1" applyAlignment="1">
      <alignment horizontal="right"/>
    </xf>
    <xf numFmtId="0" fontId="6" fillId="0" borderId="9" xfId="0" applyNumberFormat="1" applyFont="1" applyBorder="1"/>
    <xf numFmtId="0" fontId="12" fillId="0" borderId="22" xfId="0" applyNumberFormat="1" applyFont="1" applyBorder="1"/>
    <xf numFmtId="0" fontId="6" fillId="0" borderId="6" xfId="0" applyNumberFormat="1" applyFont="1" applyBorder="1"/>
    <xf numFmtId="0" fontId="6" fillId="0" borderId="8" xfId="0" applyNumberFormat="1" applyFont="1" applyBorder="1"/>
    <xf numFmtId="0" fontId="12" fillId="0" borderId="20" xfId="0" applyFont="1" applyBorder="1"/>
    <xf numFmtId="0" fontId="19" fillId="0" borderId="21" xfId="0" applyFont="1" applyBorder="1"/>
    <xf numFmtId="166" fontId="13" fillId="0" borderId="33" xfId="0" applyNumberFormat="1" applyFont="1" applyBorder="1"/>
    <xf numFmtId="164" fontId="6" fillId="0" borderId="13" xfId="0" applyNumberFormat="1" applyFont="1" applyBorder="1"/>
    <xf numFmtId="0" fontId="6" fillId="0" borderId="0" xfId="0" applyNumberFormat="1" applyFont="1"/>
    <xf numFmtId="15" fontId="6" fillId="0" borderId="0" xfId="0" applyNumberFormat="1" applyFont="1"/>
    <xf numFmtId="20" fontId="13" fillId="0" borderId="6" xfId="0" applyNumberFormat="1" applyFont="1" applyBorder="1" applyAlignment="1">
      <alignment horizontal="center"/>
    </xf>
    <xf numFmtId="20" fontId="13" fillId="0" borderId="4" xfId="0" applyNumberFormat="1" applyFont="1" applyBorder="1" applyAlignment="1">
      <alignment horizontal="center"/>
    </xf>
    <xf numFmtId="20" fontId="13" fillId="0" borderId="5" xfId="0" applyNumberFormat="1" applyFont="1" applyBorder="1" applyAlignment="1">
      <alignment horizontal="center"/>
    </xf>
    <xf numFmtId="20" fontId="13" fillId="0" borderId="6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15" fontId="6" fillId="0" borderId="0" xfId="0" applyNumberFormat="1" applyFont="1" applyAlignment="1">
      <alignment wrapText="1"/>
    </xf>
    <xf numFmtId="20" fontId="18" fillId="0" borderId="27" xfId="0" applyNumberFormat="1" applyFont="1" applyBorder="1" applyAlignment="1">
      <alignment horizontal="center" vertical="center"/>
    </xf>
    <xf numFmtId="20" fontId="18" fillId="0" borderId="27" xfId="0" quotePrefix="1" applyNumberFormat="1" applyFont="1" applyBorder="1" applyAlignment="1">
      <alignment horizontal="center" vertical="center"/>
    </xf>
    <xf numFmtId="15" fontId="0" fillId="0" borderId="0" xfId="0" applyNumberFormat="1"/>
    <xf numFmtId="0" fontId="0" fillId="0" borderId="0" xfId="0" applyNumberFormat="1"/>
    <xf numFmtId="20" fontId="13" fillId="0" borderId="33" xfId="0" applyNumberFormat="1" applyFont="1" applyBorder="1" applyAlignment="1">
      <alignment vertical="center"/>
    </xf>
    <xf numFmtId="0" fontId="20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0" fillId="0" borderId="27" xfId="2" applyBorder="1" applyAlignment="1" applyProtection="1">
      <alignment horizontal="center" vertical="center" wrapText="1"/>
    </xf>
    <xf numFmtId="0" fontId="10" fillId="0" borderId="27" xfId="2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>
      <alignment horizontal="center"/>
    </xf>
    <xf numFmtId="0" fontId="18" fillId="0" borderId="27" xfId="0" applyFont="1" applyBorder="1" applyAlignment="1">
      <alignment horizontal="center" vertical="center" wrapText="1"/>
    </xf>
    <xf numFmtId="165" fontId="17" fillId="0" borderId="27" xfId="0" applyNumberFormat="1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</cellXfs>
  <cellStyles count="3">
    <cellStyle name="Dziesiętny" xfId="1" builtinId="3"/>
    <cellStyle name="Hiperłącze" xfId="2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zoom.us/j/93567286419?pwd=dnlrL1NSZjFGUCtDYWlzMWlWQVJFQT09" TargetMode="External"/><Relationship Id="rId2" Type="http://schemas.openxmlformats.org/officeDocument/2006/relationships/hyperlink" Target="https://zoom.us/j/94304291264?pwd=R1piTEgyV0VnVGZqczJKb0hBbDR2dz09" TargetMode="External"/><Relationship Id="rId1" Type="http://schemas.openxmlformats.org/officeDocument/2006/relationships/hyperlink" Target="https://zoom.us/j/97532859038?pwd=Z283dmlOZjhhanQ2czZ5THczOEh2QT09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zoom.us/j/99169548263?pwd=K3JGdkROVTBTeC9OaE5nQjVpRkRxUT09" TargetMode="External"/><Relationship Id="rId4" Type="http://schemas.openxmlformats.org/officeDocument/2006/relationships/hyperlink" Target="https://zoom.us/j/92455304276?pwd=THhjTU5qVVkxbjEycnZFMkRJcnZPUT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9"/>
  <sheetViews>
    <sheetView showZeros="0" workbookViewId="0">
      <selection activeCell="A13" sqref="A13"/>
    </sheetView>
  </sheetViews>
  <sheetFormatPr defaultRowHeight="12.75" x14ac:dyDescent="0.2"/>
  <cols>
    <col min="1" max="1" width="29.28515625" style="34" customWidth="1"/>
    <col min="2" max="2" width="15.42578125" style="5" bestFit="1" customWidth="1"/>
    <col min="3" max="3" width="8.28515625" style="5" customWidth="1"/>
    <col min="4" max="4" width="9" style="5" customWidth="1"/>
    <col min="5" max="5" width="6.5703125" style="5" hidden="1" customWidth="1"/>
    <col min="6" max="6" width="7.42578125" style="5" hidden="1" customWidth="1"/>
    <col min="7" max="7" width="7.5703125" style="5" hidden="1" customWidth="1"/>
    <col min="8" max="8" width="8.7109375" style="5" customWidth="1"/>
    <col min="9" max="10" width="7.5703125" style="5" customWidth="1"/>
    <col min="11" max="11" width="13.28515625" style="3" customWidth="1"/>
    <col min="12" max="16384" width="9.140625" style="5"/>
  </cols>
  <sheetData>
    <row r="1" spans="1:14" ht="15" x14ac:dyDescent="0.25">
      <c r="A1" s="100" t="s">
        <v>10</v>
      </c>
      <c r="B1" s="100"/>
      <c r="C1" s="100"/>
      <c r="D1" s="100"/>
      <c r="E1" s="100"/>
      <c r="F1" s="100"/>
      <c r="G1" s="100"/>
      <c r="H1" s="100"/>
      <c r="I1" s="100"/>
      <c r="J1" s="37"/>
      <c r="K1" s="5"/>
    </row>
    <row r="2" spans="1:14" ht="15" x14ac:dyDescent="0.25">
      <c r="A2" s="100" t="s">
        <v>11</v>
      </c>
      <c r="B2" s="100"/>
      <c r="C2" s="100"/>
      <c r="D2" s="100"/>
      <c r="E2" s="100"/>
      <c r="F2" s="100"/>
      <c r="G2" s="100"/>
      <c r="H2" s="100"/>
      <c r="I2" s="100"/>
      <c r="J2" s="37"/>
      <c r="K2" s="5"/>
      <c r="M2" s="81"/>
      <c r="N2" s="81"/>
    </row>
    <row r="3" spans="1:14" ht="15" x14ac:dyDescent="0.25">
      <c r="A3" s="100" t="s">
        <v>12</v>
      </c>
      <c r="B3" s="100"/>
      <c r="C3" s="100"/>
      <c r="D3" s="100"/>
      <c r="E3" s="100"/>
      <c r="F3" s="100"/>
      <c r="G3" s="100"/>
      <c r="H3" s="100"/>
      <c r="I3" s="100"/>
      <c r="J3" s="3"/>
      <c r="K3" s="5"/>
      <c r="M3" s="80"/>
      <c r="N3" s="33"/>
    </row>
    <row r="4" spans="1:14" ht="15" x14ac:dyDescent="0.25">
      <c r="A4" s="101" t="s">
        <v>29</v>
      </c>
      <c r="B4" s="100"/>
      <c r="C4" s="100"/>
      <c r="D4" s="100"/>
      <c r="E4" s="100"/>
      <c r="F4" s="100"/>
      <c r="G4" s="100"/>
      <c r="H4" s="100"/>
      <c r="I4" s="100"/>
      <c r="J4" s="3"/>
      <c r="K4" s="33"/>
    </row>
    <row r="5" spans="1:14" ht="15" x14ac:dyDescent="0.25">
      <c r="A5" s="100"/>
      <c r="B5" s="100"/>
      <c r="C5" s="100"/>
      <c r="D5" s="100"/>
      <c r="E5" s="100"/>
      <c r="F5" s="100"/>
      <c r="G5" s="100"/>
      <c r="H5" s="100"/>
      <c r="I5" s="100"/>
      <c r="M5" s="81"/>
      <c r="N5" s="81"/>
    </row>
    <row r="6" spans="1:14" ht="13.5" thickBot="1" x14ac:dyDescent="0.25">
      <c r="F6" s="6"/>
      <c r="M6" s="80"/>
      <c r="N6" s="33"/>
    </row>
    <row r="7" spans="1:14" s="1" customFormat="1" ht="15.95" customHeight="1" thickBot="1" x14ac:dyDescent="0.35">
      <c r="A7" s="44" t="s">
        <v>0</v>
      </c>
      <c r="B7" s="45" t="s">
        <v>5</v>
      </c>
      <c r="C7" s="46" t="s">
        <v>6</v>
      </c>
      <c r="D7" s="47"/>
      <c r="E7" s="76" t="s">
        <v>18</v>
      </c>
      <c r="F7" s="77" t="s">
        <v>19</v>
      </c>
      <c r="G7" s="73"/>
      <c r="H7" s="47" t="s">
        <v>16</v>
      </c>
      <c r="I7" s="48"/>
      <c r="J7" s="2"/>
      <c r="K7" s="21"/>
    </row>
    <row r="8" spans="1:14" ht="15.95" customHeight="1" x14ac:dyDescent="0.2">
      <c r="A8" s="86" t="s">
        <v>1</v>
      </c>
      <c r="B8" s="83"/>
      <c r="C8" s="84"/>
      <c r="D8" s="82">
        <f>+C8-B8</f>
        <v>0</v>
      </c>
      <c r="E8" s="83"/>
      <c r="F8" s="84"/>
      <c r="G8" s="85">
        <f>+(F8-E8)*7/20</f>
        <v>0</v>
      </c>
      <c r="H8" s="49"/>
      <c r="I8" s="50"/>
      <c r="J8" s="9">
        <f>+I8-H8</f>
        <v>0</v>
      </c>
      <c r="K8" s="22"/>
      <c r="L8" s="8"/>
    </row>
    <row r="9" spans="1:14" ht="15.95" customHeight="1" x14ac:dyDescent="0.2">
      <c r="A9" s="87" t="s">
        <v>2</v>
      </c>
      <c r="B9" s="51">
        <v>0.38541666666666669</v>
      </c>
      <c r="C9" s="52">
        <v>0.625</v>
      </c>
      <c r="D9" s="53">
        <f>+(C9-B9)</f>
        <v>0.23958333333333331</v>
      </c>
      <c r="E9" s="51"/>
      <c r="F9" s="52"/>
      <c r="G9" s="65">
        <f>+(F9-E9)*14/23</f>
        <v>0</v>
      </c>
      <c r="H9" s="51">
        <v>0.41666666666666669</v>
      </c>
      <c r="I9" s="54">
        <v>0.54166666666666663</v>
      </c>
      <c r="J9" s="7">
        <f>+(I9-H9)</f>
        <v>0.12499999999999994</v>
      </c>
      <c r="K9" s="22"/>
      <c r="L9" s="8"/>
    </row>
    <row r="10" spans="1:14" ht="15.95" customHeight="1" x14ac:dyDescent="0.2">
      <c r="A10" s="88" t="s">
        <v>3</v>
      </c>
      <c r="B10" s="55">
        <v>0.38541666666666669</v>
      </c>
      <c r="C10" s="56">
        <v>0.61458333333333337</v>
      </c>
      <c r="D10" s="57">
        <f>+(C10-B10)</f>
        <v>0.22916666666666669</v>
      </c>
      <c r="E10" s="55"/>
      <c r="F10" s="56"/>
      <c r="G10" s="65">
        <f>+(F10-E10)*7/+B25</f>
        <v>0</v>
      </c>
      <c r="H10" s="55"/>
      <c r="I10" s="58"/>
      <c r="J10" s="9">
        <f>+I10-H10</f>
        <v>0</v>
      </c>
      <c r="K10" s="23"/>
      <c r="L10" s="8"/>
    </row>
    <row r="11" spans="1:14" ht="14.25" x14ac:dyDescent="0.2">
      <c r="A11" s="88" t="s">
        <v>4</v>
      </c>
      <c r="B11" s="55">
        <v>0.47222222222222227</v>
      </c>
      <c r="C11" s="56">
        <v>0.61458333333333337</v>
      </c>
      <c r="D11" s="57">
        <f>+(C11-B11)</f>
        <v>0.1423611111111111</v>
      </c>
      <c r="E11" s="55"/>
      <c r="F11" s="56"/>
      <c r="G11" s="65">
        <f>+(F11-E11)*7/B25</f>
        <v>0</v>
      </c>
      <c r="H11" s="55">
        <v>0.54166666666666663</v>
      </c>
      <c r="I11" s="58">
        <v>0.58333333333333337</v>
      </c>
      <c r="J11" s="9">
        <f>+(I11-H11)</f>
        <v>4.1666666666666741E-2</v>
      </c>
      <c r="K11" s="22"/>
      <c r="L11" s="8" t="s">
        <v>20</v>
      </c>
    </row>
    <row r="12" spans="1:14" ht="14.25" x14ac:dyDescent="0.2">
      <c r="A12" s="88" t="s">
        <v>27</v>
      </c>
      <c r="B12" s="55">
        <v>0.38541666666666669</v>
      </c>
      <c r="C12" s="56">
        <v>0.70833333333333337</v>
      </c>
      <c r="D12" s="57">
        <f>+(C12-B12)</f>
        <v>0.32291666666666669</v>
      </c>
      <c r="E12" s="55"/>
      <c r="F12" s="56"/>
      <c r="G12" s="65">
        <f>+(F12-E12)*14/23</f>
        <v>0</v>
      </c>
      <c r="H12" s="55">
        <v>0.64583333333333337</v>
      </c>
      <c r="I12" s="58">
        <v>0.72916666666666663</v>
      </c>
      <c r="J12" s="9">
        <f>+(I12-H12)</f>
        <v>8.3333333333333259E-2</v>
      </c>
      <c r="K12" s="22"/>
      <c r="L12" s="8" t="s">
        <v>20</v>
      </c>
    </row>
    <row r="13" spans="1:14" ht="14.25" x14ac:dyDescent="0.2">
      <c r="A13" s="88" t="s">
        <v>34</v>
      </c>
      <c r="B13" s="55">
        <v>0.42708333333333331</v>
      </c>
      <c r="C13" s="56">
        <v>0.53472222222222221</v>
      </c>
      <c r="D13" s="57">
        <f>+(C13-B13)*4/18</f>
        <v>2.3919753086419755E-2</v>
      </c>
      <c r="E13" s="55"/>
      <c r="F13" s="56"/>
      <c r="G13" s="95"/>
      <c r="H13" s="55">
        <v>0.4375</v>
      </c>
      <c r="I13" s="58">
        <v>0.47916666666666669</v>
      </c>
      <c r="J13" s="57">
        <f>+(I13-H13)*4/18</f>
        <v>9.2592592592592639E-3</v>
      </c>
      <c r="K13" s="22"/>
      <c r="L13" s="8"/>
    </row>
    <row r="14" spans="1:14" ht="15" thickBot="1" x14ac:dyDescent="0.25">
      <c r="A14" s="89" t="s">
        <v>30</v>
      </c>
      <c r="B14" s="63">
        <v>0.5</v>
      </c>
      <c r="C14" s="64">
        <v>0.63541666666666663</v>
      </c>
      <c r="D14" s="65">
        <f>+(C14-B14)*12/18</f>
        <v>9.0277777777777748E-2</v>
      </c>
      <c r="E14" s="67"/>
      <c r="F14" s="68"/>
      <c r="G14" s="78">
        <f>+E14*0.8/24/24</f>
        <v>0</v>
      </c>
      <c r="H14" s="63">
        <v>0.51041666666666663</v>
      </c>
      <c r="I14" s="66">
        <v>0.58333333333333337</v>
      </c>
      <c r="J14" s="65">
        <f>+(I14-H14)*12/18</f>
        <v>4.861111111111116E-2</v>
      </c>
      <c r="K14" s="22"/>
      <c r="L14" s="8"/>
    </row>
    <row r="15" spans="1:14" x14ac:dyDescent="0.2">
      <c r="A15" s="35"/>
      <c r="B15" s="10"/>
      <c r="C15" s="11"/>
      <c r="D15" s="12"/>
      <c r="E15" s="69"/>
      <c r="F15" s="70"/>
      <c r="G15" s="74"/>
      <c r="H15" s="10"/>
      <c r="I15" s="13"/>
      <c r="J15" s="11"/>
      <c r="K15" s="23"/>
    </row>
    <row r="16" spans="1:14" s="17" customFormat="1" ht="13.5" thickBot="1" x14ac:dyDescent="0.25">
      <c r="A16" s="36" t="s">
        <v>9</v>
      </c>
      <c r="B16" s="32">
        <f>+SUM(D8:D14)*24-E16</f>
        <v>25.157407407407412</v>
      </c>
      <c r="C16" s="15" t="s">
        <v>8</v>
      </c>
      <c r="D16" s="14"/>
      <c r="E16" s="71">
        <f>+SUM(G8:G14)*24</f>
        <v>0</v>
      </c>
      <c r="F16" s="72" t="s">
        <v>7</v>
      </c>
      <c r="G16" s="75"/>
      <c r="H16" s="79">
        <f>+SUM(J8:J14)*24</f>
        <v>7.3888888888888884</v>
      </c>
      <c r="I16" s="16" t="s">
        <v>8</v>
      </c>
      <c r="J16" s="15"/>
      <c r="K16" s="4"/>
    </row>
    <row r="17" spans="1:11" s="17" customFormat="1" ht="26.25" hidden="1" thickBot="1" x14ac:dyDescent="0.25">
      <c r="A17" s="39" t="s">
        <v>13</v>
      </c>
      <c r="B17" s="40">
        <f>+B16-E16</f>
        <v>25.157407407407412</v>
      </c>
      <c r="C17" s="41" t="s">
        <v>8</v>
      </c>
      <c r="D17" s="18"/>
      <c r="E17" s="19"/>
      <c r="F17" s="19"/>
      <c r="G17" s="19"/>
      <c r="H17" s="19"/>
      <c r="I17" s="19"/>
      <c r="J17" s="19"/>
      <c r="K17" s="4"/>
    </row>
    <row r="18" spans="1:11" s="17" customFormat="1" x14ac:dyDescent="0.2">
      <c r="A18" s="34"/>
      <c r="B18" s="5"/>
      <c r="C18" s="38"/>
      <c r="D18" s="20"/>
      <c r="E18" s="20"/>
      <c r="F18" s="20"/>
      <c r="G18" s="20"/>
      <c r="H18" s="20"/>
      <c r="I18" s="20"/>
      <c r="J18" s="20"/>
      <c r="K18" s="4"/>
    </row>
    <row r="19" spans="1:11" x14ac:dyDescent="0.2">
      <c r="B19" s="59"/>
      <c r="C19" s="60"/>
      <c r="D19" s="59"/>
      <c r="E19" s="6"/>
    </row>
    <row r="20" spans="1:11" x14ac:dyDescent="0.2">
      <c r="B20" s="59"/>
      <c r="C20" s="60"/>
      <c r="D20" s="59"/>
      <c r="E20" s="6"/>
    </row>
    <row r="21" spans="1:11" x14ac:dyDescent="0.2">
      <c r="A21" s="42"/>
      <c r="B21" s="59"/>
      <c r="C21" s="60"/>
      <c r="D21" s="59"/>
      <c r="E21" s="6"/>
    </row>
    <row r="22" spans="1:11" x14ac:dyDescent="0.2">
      <c r="A22" s="42"/>
      <c r="B22" s="61"/>
      <c r="C22" s="61"/>
      <c r="D22" s="6"/>
      <c r="E22" s="6"/>
      <c r="G22" s="8"/>
    </row>
    <row r="23" spans="1:11" x14ac:dyDescent="0.2">
      <c r="A23" s="43"/>
      <c r="B23" s="80"/>
      <c r="D23" s="33"/>
    </row>
    <row r="24" spans="1:11" x14ac:dyDescent="0.2">
      <c r="A24" s="90">
        <v>44955</v>
      </c>
      <c r="B24" s="80">
        <f>+A24-A25</f>
        <v>132</v>
      </c>
      <c r="C24" s="5" t="s">
        <v>25</v>
      </c>
    </row>
    <row r="25" spans="1:11" x14ac:dyDescent="0.2">
      <c r="A25" s="90">
        <v>44823</v>
      </c>
      <c r="B25" s="5">
        <f>+_xlfn.FLOOR.MATH(B24/7)</f>
        <v>18</v>
      </c>
      <c r="C25" s="5" t="s">
        <v>26</v>
      </c>
    </row>
    <row r="26" spans="1:11" x14ac:dyDescent="0.2">
      <c r="A26" s="34" t="s">
        <v>31</v>
      </c>
    </row>
    <row r="27" spans="1:11" x14ac:dyDescent="0.2">
      <c r="B27" s="5">
        <f>+B25-B26</f>
        <v>18</v>
      </c>
    </row>
    <row r="29" spans="1:11" x14ac:dyDescent="0.2">
      <c r="B29" s="5" t="s">
        <v>20</v>
      </c>
    </row>
  </sheetData>
  <mergeCells count="5">
    <mergeCell ref="A5:I5"/>
    <mergeCell ref="A1:I1"/>
    <mergeCell ref="A2:I2"/>
    <mergeCell ref="A3:I3"/>
    <mergeCell ref="A4:I4"/>
  </mergeCells>
  <phoneticPr fontId="11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3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2" sqref="B2"/>
    </sheetView>
  </sheetViews>
  <sheetFormatPr defaultRowHeight="12.75" x14ac:dyDescent="0.2"/>
  <sheetData>
    <row r="1" spans="1:2" x14ac:dyDescent="0.2">
      <c r="A1" s="93">
        <v>44356</v>
      </c>
    </row>
    <row r="2" spans="1:2" x14ac:dyDescent="0.2">
      <c r="A2" s="93">
        <v>44285</v>
      </c>
      <c r="B2" s="94">
        <f>+A1-A2</f>
        <v>71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tabSelected="1" workbookViewId="0">
      <selection activeCell="I3" sqref="I3"/>
    </sheetView>
  </sheetViews>
  <sheetFormatPr defaultRowHeight="12.75" x14ac:dyDescent="0.2"/>
  <cols>
    <col min="1" max="1" width="18.28515625" style="26" bestFit="1" customWidth="1"/>
    <col min="2" max="2" width="38.5703125" style="25" bestFit="1" customWidth="1"/>
    <col min="3" max="3" width="12.7109375" style="25" customWidth="1"/>
    <col min="4" max="4" width="2.28515625" style="25" bestFit="1" customWidth="1"/>
    <col min="5" max="5" width="14.28515625" style="25" bestFit="1" customWidth="1"/>
    <col min="6" max="6" width="14.28515625" style="26" bestFit="1" customWidth="1"/>
    <col min="7" max="7" width="68.28515625" style="26" bestFit="1" customWidth="1"/>
    <col min="8" max="16384" width="9.140625" style="26"/>
  </cols>
  <sheetData>
    <row r="1" spans="1:7" ht="20.25" x14ac:dyDescent="0.2">
      <c r="A1" s="106" t="s">
        <v>15</v>
      </c>
      <c r="B1" s="107"/>
      <c r="C1" s="107"/>
      <c r="D1" s="107"/>
      <c r="E1" s="107"/>
      <c r="F1" s="107"/>
      <c r="G1" s="108"/>
    </row>
    <row r="2" spans="1:7" ht="20.25" x14ac:dyDescent="0.2">
      <c r="A2" s="109" t="s">
        <v>17</v>
      </c>
      <c r="B2" s="110"/>
      <c r="C2" s="110"/>
      <c r="D2" s="110"/>
      <c r="E2" s="110"/>
      <c r="F2" s="110"/>
      <c r="G2" s="111"/>
    </row>
    <row r="3" spans="1:7" ht="20.25" x14ac:dyDescent="0.2">
      <c r="A3" s="109" t="s">
        <v>22</v>
      </c>
      <c r="B3" s="110"/>
      <c r="C3" s="110"/>
      <c r="D3" s="110"/>
      <c r="E3" s="110"/>
      <c r="F3" s="110"/>
      <c r="G3" s="111"/>
    </row>
    <row r="4" spans="1:7" ht="41.25" customHeight="1" x14ac:dyDescent="0.2">
      <c r="A4" s="112" t="s">
        <v>21</v>
      </c>
      <c r="B4" s="113"/>
      <c r="C4" s="113"/>
      <c r="D4" s="113"/>
      <c r="E4" s="113"/>
      <c r="F4" s="113"/>
      <c r="G4" s="114"/>
    </row>
    <row r="5" spans="1:7" ht="20.25" customHeight="1" x14ac:dyDescent="0.2">
      <c r="A5" s="103" t="s">
        <v>41</v>
      </c>
      <c r="B5" s="104"/>
      <c r="C5" s="104"/>
      <c r="D5" s="104"/>
      <c r="E5" s="104"/>
      <c r="F5" s="96" t="s">
        <v>23</v>
      </c>
      <c r="G5" s="96" t="s">
        <v>33</v>
      </c>
    </row>
    <row r="6" spans="1:7" ht="37.5" customHeight="1" x14ac:dyDescent="0.2">
      <c r="A6" s="115" t="s">
        <v>2</v>
      </c>
      <c r="B6" s="115"/>
      <c r="C6" s="91">
        <f>+'Godziny pracy'!H9</f>
        <v>0.41666666666666669</v>
      </c>
      <c r="D6" s="92" t="s">
        <v>14</v>
      </c>
      <c r="E6" s="91">
        <f>+'Godziny pracy'!I9-0.25/24</f>
        <v>0.53125</v>
      </c>
      <c r="F6" s="97" t="s">
        <v>28</v>
      </c>
      <c r="G6" s="98" t="s">
        <v>37</v>
      </c>
    </row>
    <row r="7" spans="1:7" ht="37.5" customHeight="1" x14ac:dyDescent="0.2">
      <c r="A7" s="102" t="s">
        <v>4</v>
      </c>
      <c r="B7" s="102"/>
      <c r="C7" s="91">
        <f>+'Godziny pracy'!H11</f>
        <v>0.54166666666666663</v>
      </c>
      <c r="D7" s="92" t="s">
        <v>14</v>
      </c>
      <c r="E7" s="91">
        <f>+'Godziny pracy'!I11-0.25/24</f>
        <v>0.57291666666666674</v>
      </c>
      <c r="F7" s="97" t="s">
        <v>28</v>
      </c>
      <c r="G7" s="99" t="s">
        <v>36</v>
      </c>
    </row>
    <row r="8" spans="1:7" ht="37.5" customHeight="1" x14ac:dyDescent="0.2">
      <c r="A8" s="102" t="s">
        <v>27</v>
      </c>
      <c r="B8" s="102"/>
      <c r="C8" s="91">
        <f>+'Godziny pracy'!H12</f>
        <v>0.64583333333333337</v>
      </c>
      <c r="D8" s="92" t="s">
        <v>14</v>
      </c>
      <c r="E8" s="91">
        <f>+'Godziny pracy'!I12-0.25/24</f>
        <v>0.71875</v>
      </c>
      <c r="F8" s="97" t="s">
        <v>24</v>
      </c>
      <c r="G8" s="98" t="s">
        <v>38</v>
      </c>
    </row>
    <row r="9" spans="1:7" ht="37.5" customHeight="1" x14ac:dyDescent="0.2">
      <c r="A9" s="102" t="s">
        <v>35</v>
      </c>
      <c r="B9" s="102"/>
      <c r="C9" s="91">
        <f>+'Godziny pracy'!H13</f>
        <v>0.4375</v>
      </c>
      <c r="D9" s="92"/>
      <c r="E9" s="91">
        <f>+'Godziny pracy'!I13-0.25/24</f>
        <v>0.46875</v>
      </c>
      <c r="F9" s="97" t="s">
        <v>24</v>
      </c>
      <c r="G9" s="98" t="s">
        <v>40</v>
      </c>
    </row>
    <row r="10" spans="1:7" ht="37.5" customHeight="1" x14ac:dyDescent="0.2">
      <c r="A10" s="105" t="s">
        <v>32</v>
      </c>
      <c r="B10" s="105"/>
      <c r="C10" s="91">
        <f>+'Godziny pracy'!H14</f>
        <v>0.51041666666666663</v>
      </c>
      <c r="D10" s="92" t="s">
        <v>14</v>
      </c>
      <c r="E10" s="91">
        <f>+'Godziny pracy'!I14 -1/96</f>
        <v>0.57291666666666674</v>
      </c>
      <c r="F10" s="97" t="s">
        <v>24</v>
      </c>
      <c r="G10" s="98" t="s">
        <v>39</v>
      </c>
    </row>
    <row r="11" spans="1:7" ht="32.25" customHeight="1" x14ac:dyDescent="0.3">
      <c r="B11" s="24"/>
      <c r="C11" s="27"/>
      <c r="D11" s="24"/>
      <c r="E11" s="24"/>
    </row>
    <row r="12" spans="1:7" ht="23.25" x14ac:dyDescent="0.35">
      <c r="A12" s="28"/>
      <c r="B12" s="62"/>
      <c r="C12" s="29"/>
      <c r="D12" s="30"/>
      <c r="E12" s="31"/>
    </row>
    <row r="13" spans="1:7" ht="32.25" customHeight="1" x14ac:dyDescent="0.2">
      <c r="B13" s="31"/>
    </row>
  </sheetData>
  <mergeCells count="10">
    <mergeCell ref="A7:B7"/>
    <mergeCell ref="A8:B8"/>
    <mergeCell ref="A5:E5"/>
    <mergeCell ref="A10:B10"/>
    <mergeCell ref="A1:G1"/>
    <mergeCell ref="A2:G2"/>
    <mergeCell ref="A3:G3"/>
    <mergeCell ref="A4:G4"/>
    <mergeCell ref="A6:B6"/>
    <mergeCell ref="A9:B9"/>
  </mergeCells>
  <phoneticPr fontId="11" type="noConversion"/>
  <hyperlinks>
    <hyperlink ref="G6" r:id="rId1"/>
    <hyperlink ref="G7" r:id="rId2"/>
    <hyperlink ref="G8" r:id="rId3"/>
    <hyperlink ref="G10" r:id="rId4"/>
    <hyperlink ref="G9" r:id="rId5"/>
  </hyperlinks>
  <printOptions horizontalCentered="1"/>
  <pageMargins left="0.78740157480314965" right="0.78740157480314965" top="0.78740157480314965" bottom="0.78740157480314965" header="0.51181102362204722" footer="0.51181102362204722"/>
  <pageSetup paperSize="9" scale="78" orientation="landscape" horizontalDpi="4294967293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Godziny pracy</vt:lpstr>
      <vt:lpstr>Arkusz1</vt:lpstr>
      <vt:lpstr>Dyżur</vt:lpstr>
    </vt:vector>
  </TitlesOfParts>
  <Company>WSEIZ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WSEIZ</dc:creator>
  <cp:lastModifiedBy>Barbara Balawejder</cp:lastModifiedBy>
  <cp:lastPrinted>2022-09-16T12:01:40Z</cp:lastPrinted>
  <dcterms:created xsi:type="dcterms:W3CDTF">2001-01-20T09:41:43Z</dcterms:created>
  <dcterms:modified xsi:type="dcterms:W3CDTF">2022-09-19T09:51:11Z</dcterms:modified>
</cp:coreProperties>
</file>