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wseiz\Desktop\"/>
    </mc:Choice>
  </mc:AlternateContent>
  <xr:revisionPtr revIDLastSave="0" documentId="8_{0AD4E130-B243-4AB2-9838-E553F652BA6A}" xr6:coauthVersionLast="36" xr6:coauthVersionMax="36" xr10:uidLastSave="{00000000-0000-0000-0000-000000000000}"/>
  <bookViews>
    <workbookView xWindow="0" yWindow="0" windowWidth="21600" windowHeight="9528" activeTab="2" xr2:uid="{00000000-000D-0000-FFFF-FFFF00000000}"/>
  </bookViews>
  <sheets>
    <sheet name="Godziny pracy" sheetId="1" r:id="rId1"/>
    <sheet name="Arkusz1" sheetId="7" r:id="rId2"/>
    <sheet name="Dyżur" sheetId="6" r:id="rId3"/>
  </sheets>
  <calcPr calcId="191029"/>
</workbook>
</file>

<file path=xl/calcChain.xml><?xml version="1.0" encoding="utf-8"?>
<calcChain xmlns="http://schemas.openxmlformats.org/spreadsheetml/2006/main">
  <c r="D14" i="1" l="1"/>
  <c r="D13" i="1"/>
  <c r="J13" i="1"/>
  <c r="G13" i="1"/>
  <c r="J14" i="1" l="1"/>
  <c r="B2" i="7" l="1"/>
  <c r="E9" i="6" l="1"/>
  <c r="E8" i="6" l="1"/>
  <c r="C8" i="6"/>
  <c r="C9" i="6"/>
  <c r="J12" i="1" l="1"/>
  <c r="G12" i="1"/>
  <c r="D12" i="1"/>
  <c r="E7" i="6"/>
  <c r="C7" i="6"/>
  <c r="G8" i="1"/>
  <c r="B24" i="1"/>
  <c r="D11" i="1"/>
  <c r="E6" i="6"/>
  <c r="C6" i="6"/>
  <c r="G14" i="1"/>
  <c r="J8" i="1"/>
  <c r="D8" i="1"/>
  <c r="J9" i="1"/>
  <c r="G9" i="1"/>
  <c r="D9" i="1"/>
  <c r="D10" i="1"/>
  <c r="J11" i="1"/>
  <c r="J10" i="1"/>
  <c r="A5" i="6"/>
  <c r="B25" i="1" l="1"/>
  <c r="G10" i="1" s="1"/>
  <c r="G11" i="1" l="1"/>
  <c r="E16" i="1"/>
  <c r="H16" i="1"/>
  <c r="B16" i="1" l="1"/>
  <c r="B17" i="1" s="1"/>
</calcChain>
</file>

<file path=xl/sharedStrings.xml><?xml version="1.0" encoding="utf-8"?>
<sst xmlns="http://schemas.openxmlformats.org/spreadsheetml/2006/main" count="48" uniqueCount="35">
  <si>
    <t>Dzień tygodnia</t>
  </si>
  <si>
    <t>Poniedziałek</t>
  </si>
  <si>
    <t>Wtorek</t>
  </si>
  <si>
    <t>Środa</t>
  </si>
  <si>
    <t>Czwartek</t>
  </si>
  <si>
    <t>Od   -</t>
  </si>
  <si>
    <t xml:space="preserve"> do</t>
  </si>
  <si>
    <t>godziny</t>
  </si>
  <si>
    <t>godzin</t>
  </si>
  <si>
    <t>RAZEM</t>
  </si>
  <si>
    <t>GODZINY PRACY</t>
  </si>
  <si>
    <t>DZIEKANA</t>
  </si>
  <si>
    <t>po odliczeniu zajęć dydaktycznych</t>
  </si>
  <si>
    <t>-</t>
  </si>
  <si>
    <t>DYŻURY DZIEKANA</t>
  </si>
  <si>
    <t xml:space="preserve">       dyżur</t>
  </si>
  <si>
    <t>Wydziału Inżynierii i Zarządzania</t>
  </si>
  <si>
    <t>w tym</t>
  </si>
  <si>
    <t>zajęcia</t>
  </si>
  <si>
    <t xml:space="preserve"> </t>
  </si>
  <si>
    <t>dla studentów kierunków: Informatyka, Mechanika i Budowa Maszyn, Ochrona Środowiska, Zarządzanie i Inżynieria Produkcji.</t>
  </si>
  <si>
    <t>prof. dr inż. Jana Cetnera</t>
  </si>
  <si>
    <t>dni</t>
  </si>
  <si>
    <t>tygodni</t>
  </si>
  <si>
    <t>Piątek</t>
  </si>
  <si>
    <t>Sobota II zjazdy</t>
  </si>
  <si>
    <t>Sobota</t>
  </si>
  <si>
    <t>WYDZIAŁU INŻYNIERII I ZARZĄDZANIA</t>
  </si>
  <si>
    <t>Sobota I zjazdy</t>
  </si>
  <si>
    <t>DO 27 MAJA 2022</t>
  </si>
  <si>
    <t>https://zoom.us/j/96318721910?pwd=S1FBbEVqK04rUkJXYUJMa0I1WEN1dz09</t>
  </si>
  <si>
    <t>LINK</t>
  </si>
  <si>
    <t>https://zoom.us/j/96975279254?pwd=QWc0alVRUGNCNWZhbnV0ekNjZ0xDUT09</t>
  </si>
  <si>
    <t>https://zoom.us/j/95084145173?pwd=WGZkQyt1STJXc3VEcHhFa1BIaC95QT09</t>
  </si>
  <si>
    <t xml:space="preserve"> https://zoom.us/j/96547555810?pwd=bjFJR3oxdk0zaVFWTWdvNVc2UVNJUT09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</si>
</sst>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dd\ mmm\ yy"/>
    <numFmt numFmtId="166" formatCode="h:mm;@"/>
  </numFmts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u/>
      <sz val="18"/>
      <color indexed="12"/>
      <name val="Arial CE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Arial Narrow"/>
      <family val="2"/>
      <charset val="238"/>
    </font>
    <font>
      <b/>
      <sz val="1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64" fontId="3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20" fontId="7" fillId="0" borderId="2" xfId="0" applyNumberFormat="1" applyFont="1" applyBorder="1"/>
    <xf numFmtId="20" fontId="7" fillId="0" borderId="0" xfId="0" applyNumberFormat="1" applyFont="1"/>
    <xf numFmtId="20" fontId="7" fillId="0" borderId="3" xfId="0" applyNumberFormat="1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7" fillId="0" borderId="10" xfId="0" applyNumberFormat="1" applyFont="1" applyBorder="1"/>
    <xf numFmtId="164" fontId="7" fillId="0" borderId="0" xfId="0" applyNumberFormat="1" applyFont="1"/>
    <xf numFmtId="164" fontId="7" fillId="0" borderId="11" xfId="0" applyNumberFormat="1" applyFont="1" applyBorder="1"/>
    <xf numFmtId="164" fontId="7" fillId="0" borderId="12" xfId="0" applyNumberFormat="1" applyFont="1" applyBorder="1"/>
    <xf numFmtId="164" fontId="7" fillId="0" borderId="0" xfId="0" applyNumberFormat="1" applyFont="1" applyBorder="1"/>
    <xf numFmtId="0" fontId="4" fillId="0" borderId="0" xfId="0" applyFont="1" applyBorder="1"/>
    <xf numFmtId="20" fontId="3" fillId="0" borderId="0" xfId="0" applyNumberFormat="1" applyFont="1" applyBorder="1"/>
    <xf numFmtId="0" fontId="3" fillId="0" borderId="0" xfId="0" applyFont="1" applyBorder="1"/>
    <xf numFmtId="2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5" fillId="0" borderId="0" xfId="0" quotePrefix="1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20" fontId="10" fillId="0" borderId="0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horizontal="center" wrapText="1"/>
    </xf>
    <xf numFmtId="16" fontId="3" fillId="0" borderId="0" xfId="0" applyNumberFormat="1" applyFont="1"/>
    <xf numFmtId="0" fontId="7" fillId="0" borderId="0" xfId="0" applyFont="1" applyBorder="1"/>
    <xf numFmtId="164" fontId="7" fillId="0" borderId="16" xfId="0" applyNumberFormat="1" applyFont="1" applyBorder="1" applyAlignment="1">
      <alignment wrapText="1"/>
    </xf>
    <xf numFmtId="164" fontId="7" fillId="0" borderId="17" xfId="0" applyNumberFormat="1" applyFont="1" applyBorder="1"/>
    <xf numFmtId="164" fontId="7" fillId="0" borderId="18" xfId="0" applyNumberFormat="1" applyFont="1" applyBorder="1"/>
    <xf numFmtId="16" fontId="7" fillId="0" borderId="0" xfId="0" applyNumberFormat="1" applyFont="1" applyAlignment="1">
      <alignment wrapText="1"/>
    </xf>
    <xf numFmtId="22" fontId="7" fillId="0" borderId="0" xfId="0" applyNumberFormat="1" applyFont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horizontal="right"/>
    </xf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20" fontId="14" fillId="0" borderId="24" xfId="0" applyNumberFormat="1" applyFont="1" applyBorder="1"/>
    <xf numFmtId="20" fontId="14" fillId="0" borderId="25" xfId="0" applyNumberFormat="1" applyFont="1" applyBorder="1"/>
    <xf numFmtId="20" fontId="14" fillId="0" borderId="26" xfId="0" applyNumberFormat="1" applyFont="1" applyBorder="1"/>
    <xf numFmtId="20" fontId="14" fillId="0" borderId="2" xfId="0" applyNumberFormat="1" applyFont="1" applyBorder="1"/>
    <xf numFmtId="20" fontId="14" fillId="0" borderId="27" xfId="0" applyNumberFormat="1" applyFont="1" applyBorder="1"/>
    <xf numFmtId="20" fontId="14" fillId="0" borderId="28" xfId="0" applyNumberFormat="1" applyFont="1" applyBorder="1"/>
    <xf numFmtId="20" fontId="14" fillId="0" borderId="29" xfId="0" applyNumberFormat="1" applyFont="1" applyBorder="1"/>
    <xf numFmtId="20" fontId="14" fillId="0" borderId="3" xfId="0" applyNumberFormat="1" applyFont="1" applyBorder="1"/>
    <xf numFmtId="20" fontId="14" fillId="0" borderId="30" xfId="0" applyNumberFormat="1" applyFont="1" applyBorder="1"/>
    <xf numFmtId="20" fontId="14" fillId="0" borderId="31" xfId="0" applyNumberFormat="1" applyFont="1" applyBorder="1"/>
    <xf numFmtId="15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7" fillId="0" borderId="0" xfId="0" applyNumberFormat="1" applyFont="1" applyAlignment="1">
      <alignment horizontal="center"/>
    </xf>
    <xf numFmtId="20" fontId="15" fillId="0" borderId="0" xfId="2" applyNumberFormat="1" applyFont="1" applyBorder="1" applyAlignment="1" applyProtection="1">
      <alignment horizontal="center"/>
    </xf>
    <xf numFmtId="20" fontId="7" fillId="0" borderId="32" xfId="0" applyNumberFormat="1" applyFont="1" applyBorder="1" applyAlignment="1">
      <alignment horizontal="center" vertical="center"/>
    </xf>
    <xf numFmtId="20" fontId="14" fillId="0" borderId="29" xfId="0" applyNumberFormat="1" applyFont="1" applyBorder="1" applyAlignment="1">
      <alignment vertical="center"/>
    </xf>
    <xf numFmtId="20" fontId="14" fillId="0" borderId="3" xfId="0" applyNumberFormat="1" applyFont="1" applyBorder="1" applyAlignment="1">
      <alignment vertical="center"/>
    </xf>
    <xf numFmtId="20" fontId="14" fillId="0" borderId="30" xfId="0" applyNumberFormat="1" applyFont="1" applyBorder="1" applyAlignment="1">
      <alignment vertical="center"/>
    </xf>
    <xf numFmtId="20" fontId="14" fillId="0" borderId="31" xfId="0" applyNumberFormat="1" applyFont="1" applyBorder="1" applyAlignment="1">
      <alignment vertical="center"/>
    </xf>
    <xf numFmtId="0" fontId="14" fillId="0" borderId="26" xfId="0" quotePrefix="1" applyNumberFormat="1" applyFont="1" applyBorder="1" applyAlignment="1">
      <alignment vertical="center"/>
    </xf>
    <xf numFmtId="0" fontId="14" fillId="0" borderId="2" xfId="0" applyNumberFormat="1" applyFont="1" applyBorder="1" applyAlignment="1">
      <alignment vertical="center"/>
    </xf>
    <xf numFmtId="0" fontId="7" fillId="0" borderId="4" xfId="0" applyNumberFormat="1" applyFont="1" applyBorder="1"/>
    <xf numFmtId="0" fontId="7" fillId="0" borderId="5" xfId="0" applyNumberFormat="1" applyFont="1" applyBorder="1"/>
    <xf numFmtId="0" fontId="7" fillId="0" borderId="13" xfId="1" applyNumberFormat="1" applyFont="1" applyBorder="1" applyAlignment="1">
      <alignment horizontal="right"/>
    </xf>
    <xf numFmtId="0" fontId="7" fillId="0" borderId="9" xfId="0" applyNumberFormat="1" applyFont="1" applyBorder="1"/>
    <xf numFmtId="0" fontId="13" fillId="0" borderId="22" xfId="0" applyNumberFormat="1" applyFont="1" applyBorder="1"/>
    <xf numFmtId="0" fontId="7" fillId="0" borderId="6" xfId="0" applyNumberFormat="1" applyFont="1" applyBorder="1"/>
    <xf numFmtId="0" fontId="7" fillId="0" borderId="8" xfId="0" applyNumberFormat="1" applyFont="1" applyBorder="1"/>
    <xf numFmtId="0" fontId="13" fillId="0" borderId="20" xfId="0" applyFont="1" applyBorder="1"/>
    <xf numFmtId="0" fontId="20" fillId="0" borderId="21" xfId="0" applyFont="1" applyBorder="1"/>
    <xf numFmtId="166" fontId="14" fillId="0" borderId="33" xfId="0" applyNumberFormat="1" applyFont="1" applyBorder="1"/>
    <xf numFmtId="0" fontId="7" fillId="0" borderId="0" xfId="0" applyNumberFormat="1" applyFont="1"/>
    <xf numFmtId="15" fontId="7" fillId="0" borderId="0" xfId="0" applyNumberFormat="1" applyFont="1"/>
    <xf numFmtId="20" fontId="14" fillId="0" borderId="6" xfId="0" applyNumberFormat="1" applyFont="1" applyBorder="1" applyAlignment="1">
      <alignment horizontal="center"/>
    </xf>
    <xf numFmtId="20" fontId="14" fillId="0" borderId="4" xfId="0" applyNumberFormat="1" applyFont="1" applyBorder="1" applyAlignment="1">
      <alignment horizontal="center"/>
    </xf>
    <xf numFmtId="20" fontId="14" fillId="0" borderId="5" xfId="0" applyNumberFormat="1" applyFont="1" applyBorder="1" applyAlignment="1">
      <alignment horizontal="center"/>
    </xf>
    <xf numFmtId="20" fontId="14" fillId="0" borderId="6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15" fontId="7" fillId="0" borderId="0" xfId="0" applyNumberFormat="1" applyFont="1" applyAlignment="1">
      <alignment wrapText="1"/>
    </xf>
    <xf numFmtId="20" fontId="19" fillId="0" borderId="27" xfId="0" applyNumberFormat="1" applyFont="1" applyBorder="1" applyAlignment="1">
      <alignment horizontal="center" vertical="center"/>
    </xf>
    <xf numFmtId="20" fontId="19" fillId="0" borderId="27" xfId="0" quotePrefix="1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/>
    </xf>
    <xf numFmtId="20" fontId="19" fillId="0" borderId="27" xfId="0" quotePrefix="1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15" fontId="0" fillId="0" borderId="0" xfId="0" applyNumberFormat="1"/>
    <xf numFmtId="0" fontId="0" fillId="0" borderId="0" xfId="0" applyNumberFormat="1"/>
    <xf numFmtId="1" fontId="7" fillId="0" borderId="13" xfId="1" applyNumberFormat="1" applyFont="1" applyBorder="1" applyAlignment="1">
      <alignment horizontal="right"/>
    </xf>
    <xf numFmtId="1" fontId="7" fillId="0" borderId="13" xfId="0" applyNumberFormat="1" applyFont="1" applyBorder="1"/>
    <xf numFmtId="0" fontId="11" fillId="0" borderId="37" xfId="2" applyBorder="1" applyAlignment="1" applyProtection="1">
      <alignment horizontal="center" wrapText="1"/>
    </xf>
    <xf numFmtId="20" fontId="19" fillId="0" borderId="43" xfId="0" applyNumberFormat="1" applyFont="1" applyBorder="1" applyAlignment="1">
      <alignment horizontal="center" vertical="center"/>
    </xf>
    <xf numFmtId="20" fontId="19" fillId="0" borderId="43" xfId="0" quotePrefix="1" applyNumberFormat="1" applyFont="1" applyBorder="1" applyAlignment="1">
      <alignment horizontal="center" vertical="center"/>
    </xf>
    <xf numFmtId="20" fontId="19" fillId="0" borderId="43" xfId="0" applyNumberFormat="1" applyFont="1" applyBorder="1" applyAlignment="1">
      <alignment horizontal="center"/>
    </xf>
    <xf numFmtId="20" fontId="19" fillId="0" borderId="43" xfId="0" quotePrefix="1" applyNumberFormat="1" applyFont="1" applyBorder="1" applyAlignment="1">
      <alignment horizontal="center"/>
    </xf>
    <xf numFmtId="0" fontId="11" fillId="0" borderId="44" xfId="2" applyBorder="1" applyAlignment="1" applyProtection="1">
      <alignment horizontal="center" wrapText="1"/>
    </xf>
    <xf numFmtId="0" fontId="11" fillId="0" borderId="25" xfId="2" applyBorder="1" applyAlignment="1" applyProtection="1">
      <alignment horizontal="center" wrapText="1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65" fontId="18" fillId="0" borderId="41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j/96975279254?pwd=QWc0alVRUGNCNWZhbnV0ekNjZ0xDUT09" TargetMode="External"/><Relationship Id="rId2" Type="http://schemas.openxmlformats.org/officeDocument/2006/relationships/hyperlink" Target="https://zoom.us/j/95084145173?pwd=WGZkQyt1STJXc3VEcHhFa1BIaC95QT09" TargetMode="External"/><Relationship Id="rId1" Type="http://schemas.openxmlformats.org/officeDocument/2006/relationships/hyperlink" Target="https://zoom.us/j/96318721910?pwd=S1FBbEVqK04rUkJXYUJMa0I1WEN1dz09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showZeros="0" workbookViewId="0">
      <selection activeCell="A5" sqref="A5:I5"/>
    </sheetView>
  </sheetViews>
  <sheetFormatPr defaultColWidth="9.109375" defaultRowHeight="13.2" x14ac:dyDescent="0.25"/>
  <cols>
    <col min="1" max="1" width="29.33203125" style="36" customWidth="1"/>
    <col min="2" max="2" width="15.44140625" style="5" bestFit="1" customWidth="1"/>
    <col min="3" max="3" width="8.33203125" style="5" customWidth="1"/>
    <col min="4" max="4" width="9" style="5" customWidth="1"/>
    <col min="5" max="5" width="6.5546875" style="5" bestFit="1" customWidth="1"/>
    <col min="6" max="6" width="7.44140625" style="5" bestFit="1" customWidth="1"/>
    <col min="7" max="7" width="7.5546875" style="5" customWidth="1"/>
    <col min="8" max="8" width="8.6640625" style="5" customWidth="1"/>
    <col min="9" max="10" width="7.5546875" style="5" customWidth="1"/>
    <col min="11" max="11" width="13.33203125" style="3" customWidth="1"/>
    <col min="12" max="16384" width="9.109375" style="5"/>
  </cols>
  <sheetData>
    <row r="1" spans="1:14" ht="13.8" x14ac:dyDescent="0.25">
      <c r="A1" s="110" t="s">
        <v>10</v>
      </c>
      <c r="B1" s="110"/>
      <c r="C1" s="110"/>
      <c r="D1" s="110"/>
      <c r="E1" s="110"/>
      <c r="F1" s="110"/>
      <c r="G1" s="110"/>
      <c r="H1" s="110"/>
      <c r="I1" s="110"/>
      <c r="J1" s="39"/>
      <c r="K1" s="5"/>
    </row>
    <row r="2" spans="1:14" ht="13.8" x14ac:dyDescent="0.25">
      <c r="A2" s="110" t="s">
        <v>11</v>
      </c>
      <c r="B2" s="110"/>
      <c r="C2" s="110"/>
      <c r="D2" s="110"/>
      <c r="E2" s="110"/>
      <c r="F2" s="110"/>
      <c r="G2" s="110"/>
      <c r="H2" s="110"/>
      <c r="I2" s="110"/>
      <c r="J2" s="39"/>
      <c r="K2" s="5"/>
      <c r="M2" s="83"/>
      <c r="N2" s="83"/>
    </row>
    <row r="3" spans="1:14" ht="13.8" x14ac:dyDescent="0.25">
      <c r="A3" s="110" t="s">
        <v>27</v>
      </c>
      <c r="B3" s="110"/>
      <c r="C3" s="110"/>
      <c r="D3" s="110"/>
      <c r="E3" s="110"/>
      <c r="F3" s="110"/>
      <c r="G3" s="110"/>
      <c r="H3" s="110"/>
      <c r="I3" s="110"/>
      <c r="J3" s="3"/>
      <c r="K3" s="5"/>
      <c r="M3" s="82"/>
      <c r="N3" s="35"/>
    </row>
    <row r="4" spans="1:14" ht="13.8" x14ac:dyDescent="0.25">
      <c r="A4" s="111" t="s">
        <v>29</v>
      </c>
      <c r="B4" s="110"/>
      <c r="C4" s="110"/>
      <c r="D4" s="110"/>
      <c r="E4" s="110"/>
      <c r="F4" s="110"/>
      <c r="G4" s="110"/>
      <c r="H4" s="110"/>
      <c r="I4" s="110"/>
      <c r="J4" s="3"/>
      <c r="K4" s="35"/>
    </row>
    <row r="5" spans="1:14" ht="13.8" x14ac:dyDescent="0.25">
      <c r="A5" s="110"/>
      <c r="B5" s="110"/>
      <c r="C5" s="110"/>
      <c r="D5" s="110"/>
      <c r="E5" s="110"/>
      <c r="F5" s="110"/>
      <c r="G5" s="110"/>
      <c r="H5" s="110"/>
      <c r="I5" s="110"/>
      <c r="M5" s="83"/>
      <c r="N5" s="83"/>
    </row>
    <row r="6" spans="1:14" ht="13.8" thickBot="1" x14ac:dyDescent="0.3">
      <c r="F6" s="6"/>
      <c r="M6" s="82"/>
      <c r="N6" s="35"/>
    </row>
    <row r="7" spans="1:14" s="1" customFormat="1" ht="15.9" customHeight="1" thickBot="1" x14ac:dyDescent="0.3">
      <c r="A7" s="46" t="s">
        <v>0</v>
      </c>
      <c r="B7" s="47" t="s">
        <v>5</v>
      </c>
      <c r="C7" s="48" t="s">
        <v>6</v>
      </c>
      <c r="D7" s="49"/>
      <c r="E7" s="79" t="s">
        <v>17</v>
      </c>
      <c r="F7" s="80" t="s">
        <v>18</v>
      </c>
      <c r="G7" s="76"/>
      <c r="H7" s="49" t="s">
        <v>15</v>
      </c>
      <c r="I7" s="50"/>
      <c r="J7" s="2"/>
      <c r="K7" s="21"/>
    </row>
    <row r="8" spans="1:14" ht="15.9" customHeight="1" x14ac:dyDescent="0.25">
      <c r="A8" s="88" t="s">
        <v>1</v>
      </c>
      <c r="B8" s="85"/>
      <c r="C8" s="86"/>
      <c r="D8" s="84">
        <f>+C8-B8</f>
        <v>0</v>
      </c>
      <c r="E8" s="85"/>
      <c r="F8" s="86"/>
      <c r="G8" s="87">
        <f>+(F8-E8)*7/20</f>
        <v>0</v>
      </c>
      <c r="H8" s="51"/>
      <c r="I8" s="52"/>
      <c r="J8" s="9">
        <f>+I8-H8</f>
        <v>0</v>
      </c>
      <c r="K8" s="22"/>
      <c r="L8" s="8"/>
    </row>
    <row r="9" spans="1:14" ht="15.9" customHeight="1" x14ac:dyDescent="0.25">
      <c r="A9" s="89" t="s">
        <v>2</v>
      </c>
      <c r="B9" s="53">
        <v>0.38541666666666669</v>
      </c>
      <c r="C9" s="54">
        <v>0.625</v>
      </c>
      <c r="D9" s="55">
        <f>+(C9-B9)</f>
        <v>0.23958333333333331</v>
      </c>
      <c r="E9" s="53"/>
      <c r="F9" s="54"/>
      <c r="G9" s="68">
        <f>+(F9-E9)*14/23</f>
        <v>0</v>
      </c>
      <c r="H9" s="53">
        <v>0.41666666666666669</v>
      </c>
      <c r="I9" s="56">
        <v>0.54166666666666663</v>
      </c>
      <c r="J9" s="7">
        <f>+(I9-H9)</f>
        <v>0.12499999999999994</v>
      </c>
      <c r="K9" s="22"/>
      <c r="L9" s="8"/>
    </row>
    <row r="10" spans="1:14" ht="15.9" customHeight="1" x14ac:dyDescent="0.25">
      <c r="A10" s="90" t="s">
        <v>3</v>
      </c>
      <c r="B10" s="57">
        <v>0.38541666666666669</v>
      </c>
      <c r="C10" s="58">
        <v>0.625</v>
      </c>
      <c r="D10" s="59">
        <f>+(C10-B10)</f>
        <v>0.23958333333333331</v>
      </c>
      <c r="E10" s="57"/>
      <c r="F10" s="58"/>
      <c r="G10" s="68">
        <f>+(F10-E10)*7/+B25</f>
        <v>0</v>
      </c>
      <c r="H10" s="57"/>
      <c r="I10" s="60"/>
      <c r="J10" s="9">
        <f>+I10-H10</f>
        <v>0</v>
      </c>
      <c r="K10" s="23"/>
      <c r="L10" s="8"/>
    </row>
    <row r="11" spans="1:14" ht="13.8" x14ac:dyDescent="0.25">
      <c r="A11" s="90" t="s">
        <v>4</v>
      </c>
      <c r="B11" s="57">
        <v>0.38541666666666669</v>
      </c>
      <c r="C11" s="58">
        <v>0.625</v>
      </c>
      <c r="D11" s="59">
        <f>+(C11-B11)</f>
        <v>0.23958333333333331</v>
      </c>
      <c r="E11" s="57">
        <v>0.40972222222222227</v>
      </c>
      <c r="F11" s="58">
        <v>0.55555555555555558</v>
      </c>
      <c r="G11" s="68">
        <f>+(F11-E11)*14/B25</f>
        <v>0.12009803921568626</v>
      </c>
      <c r="H11" s="57">
        <v>0.5625</v>
      </c>
      <c r="I11" s="60">
        <v>0.625</v>
      </c>
      <c r="J11" s="9">
        <f>+(I11-H11)</f>
        <v>6.25E-2</v>
      </c>
      <c r="K11" s="22"/>
      <c r="L11" s="8" t="s">
        <v>19</v>
      </c>
    </row>
    <row r="12" spans="1:14" ht="13.8" x14ac:dyDescent="0.25">
      <c r="A12" s="90" t="s">
        <v>24</v>
      </c>
      <c r="B12" s="57">
        <v>0.38541666666666669</v>
      </c>
      <c r="C12" s="58">
        <v>0.75</v>
      </c>
      <c r="D12" s="59">
        <f>+(C12-B12)</f>
        <v>0.36458333333333331</v>
      </c>
      <c r="E12" s="57"/>
      <c r="F12" s="58"/>
      <c r="G12" s="68">
        <f>+(F12-E12)*14/23</f>
        <v>0</v>
      </c>
      <c r="H12" s="57">
        <v>0.64583333333333337</v>
      </c>
      <c r="I12" s="60">
        <v>0.75</v>
      </c>
      <c r="J12" s="9">
        <f>+(I12-H12)</f>
        <v>0.10416666666666663</v>
      </c>
      <c r="K12" s="22"/>
      <c r="L12" s="8" t="s">
        <v>19</v>
      </c>
    </row>
    <row r="13" spans="1:14" ht="13.8" x14ac:dyDescent="0.25">
      <c r="A13" s="91" t="s">
        <v>28</v>
      </c>
      <c r="B13" s="66">
        <v>0.52777777777777779</v>
      </c>
      <c r="C13" s="67">
        <v>0.63541666666666663</v>
      </c>
      <c r="D13" s="68">
        <f>+(C13-B13)/2</f>
        <v>5.381944444444442E-2</v>
      </c>
      <c r="E13" s="70"/>
      <c r="F13" s="71"/>
      <c r="G13" s="81">
        <f>+E13*0.8/24/24</f>
        <v>0</v>
      </c>
      <c r="H13" s="66">
        <v>0.54166666666666663</v>
      </c>
      <c r="I13" s="69">
        <v>0.59375</v>
      </c>
      <c r="J13" s="65">
        <f>+(I13-H13)</f>
        <v>5.208333333333337E-2</v>
      </c>
      <c r="K13" s="22"/>
      <c r="L13" s="8"/>
    </row>
    <row r="14" spans="1:14" ht="14.4" thickBot="1" x14ac:dyDescent="0.3">
      <c r="A14" s="91" t="s">
        <v>25</v>
      </c>
      <c r="B14" s="66">
        <v>0.54166666666666663</v>
      </c>
      <c r="C14" s="67">
        <v>0.59375</v>
      </c>
      <c r="D14" s="68">
        <f>+(C14-B14)/2</f>
        <v>2.6041666666666685E-2</v>
      </c>
      <c r="E14" s="70"/>
      <c r="F14" s="71"/>
      <c r="G14" s="81">
        <f>+E14*0.8/24/24</f>
        <v>0</v>
      </c>
      <c r="H14" s="66">
        <v>0.54166666666666663</v>
      </c>
      <c r="I14" s="69">
        <v>0.59375</v>
      </c>
      <c r="J14" s="65">
        <f>+(I14-H14)</f>
        <v>5.208333333333337E-2</v>
      </c>
      <c r="K14" s="22"/>
      <c r="L14" s="8"/>
    </row>
    <row r="15" spans="1:14" x14ac:dyDescent="0.25">
      <c r="A15" s="37"/>
      <c r="B15" s="10"/>
      <c r="C15" s="11"/>
      <c r="D15" s="12"/>
      <c r="E15" s="72"/>
      <c r="F15" s="73"/>
      <c r="G15" s="77"/>
      <c r="H15" s="10"/>
      <c r="I15" s="13"/>
      <c r="J15" s="11"/>
      <c r="K15" s="23"/>
    </row>
    <row r="16" spans="1:14" s="17" customFormat="1" ht="13.8" thickBot="1" x14ac:dyDescent="0.3">
      <c r="A16" s="38" t="s">
        <v>9</v>
      </c>
      <c r="B16" s="101">
        <f>+SUM(D8:D14)*24-E16</f>
        <v>25.034313725490193</v>
      </c>
      <c r="C16" s="15" t="s">
        <v>8</v>
      </c>
      <c r="D16" s="14"/>
      <c r="E16" s="74">
        <f>+SUM(G8:G14)*24</f>
        <v>2.8823529411764701</v>
      </c>
      <c r="F16" s="75" t="s">
        <v>7</v>
      </c>
      <c r="G16" s="78"/>
      <c r="H16" s="102">
        <f>+SUM(J8:J14)*24</f>
        <v>9.5</v>
      </c>
      <c r="I16" s="16" t="s">
        <v>8</v>
      </c>
      <c r="J16" s="15"/>
      <c r="K16" s="4"/>
    </row>
    <row r="17" spans="1:11" s="17" customFormat="1" ht="27" hidden="1" thickBot="1" x14ac:dyDescent="0.3">
      <c r="A17" s="41" t="s">
        <v>12</v>
      </c>
      <c r="B17" s="42">
        <f>+B16-E16</f>
        <v>22.151960784313722</v>
      </c>
      <c r="C17" s="43" t="s">
        <v>8</v>
      </c>
      <c r="D17" s="18"/>
      <c r="E17" s="19"/>
      <c r="F17" s="19"/>
      <c r="G17" s="19"/>
      <c r="H17" s="19"/>
      <c r="I17" s="19"/>
      <c r="J17" s="19"/>
      <c r="K17" s="4"/>
    </row>
    <row r="18" spans="1:11" s="17" customFormat="1" x14ac:dyDescent="0.25">
      <c r="A18" s="36"/>
      <c r="B18" s="5"/>
      <c r="C18" s="40"/>
      <c r="D18" s="20"/>
      <c r="E18" s="20"/>
      <c r="F18" s="20"/>
      <c r="G18" s="20"/>
      <c r="H18" s="20"/>
      <c r="I18" s="20"/>
      <c r="J18" s="20"/>
      <c r="K18" s="4"/>
    </row>
    <row r="19" spans="1:11" x14ac:dyDescent="0.25">
      <c r="B19" s="61"/>
      <c r="C19" s="62"/>
      <c r="D19" s="61"/>
      <c r="E19" s="6"/>
    </row>
    <row r="20" spans="1:11" x14ac:dyDescent="0.25">
      <c r="B20" s="61"/>
      <c r="C20" s="62"/>
      <c r="D20" s="61"/>
      <c r="E20" s="6"/>
    </row>
    <row r="21" spans="1:11" x14ac:dyDescent="0.25">
      <c r="A21" s="44"/>
      <c r="B21" s="61"/>
      <c r="C21" s="62"/>
      <c r="D21" s="61"/>
      <c r="E21" s="6"/>
    </row>
    <row r="22" spans="1:11" x14ac:dyDescent="0.25">
      <c r="A22" s="44"/>
      <c r="B22" s="63"/>
      <c r="C22" s="63"/>
      <c r="D22" s="6"/>
      <c r="E22" s="6"/>
      <c r="G22" s="8"/>
    </row>
    <row r="23" spans="1:11" x14ac:dyDescent="0.25">
      <c r="A23" s="45"/>
      <c r="B23" s="82"/>
      <c r="D23" s="35"/>
    </row>
    <row r="24" spans="1:11" x14ac:dyDescent="0.25">
      <c r="A24" s="92">
        <v>44708</v>
      </c>
      <c r="B24" s="82">
        <f>+A24-A25</f>
        <v>113</v>
      </c>
      <c r="C24" s="5" t="s">
        <v>22</v>
      </c>
    </row>
    <row r="25" spans="1:11" x14ac:dyDescent="0.25">
      <c r="A25" s="92">
        <v>44595</v>
      </c>
      <c r="B25" s="5">
        <f>+_xlfn.CEILING.MATH(B24/7)</f>
        <v>17</v>
      </c>
      <c r="C25" s="5" t="s">
        <v>23</v>
      </c>
    </row>
    <row r="29" spans="1:11" x14ac:dyDescent="0.25">
      <c r="B29" s="5" t="s">
        <v>19</v>
      </c>
    </row>
  </sheetData>
  <mergeCells count="5">
    <mergeCell ref="A5:I5"/>
    <mergeCell ref="A1:I1"/>
    <mergeCell ref="A2:I2"/>
    <mergeCell ref="A3:I3"/>
    <mergeCell ref="A4:I4"/>
  </mergeCells>
  <phoneticPr fontId="12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2E728-5EF7-4570-8FD9-519920C1DE48}">
  <dimension ref="A1:B2"/>
  <sheetViews>
    <sheetView workbookViewId="0">
      <selection activeCell="B2" sqref="B2"/>
    </sheetView>
  </sheetViews>
  <sheetFormatPr defaultRowHeight="13.2" x14ac:dyDescent="0.25"/>
  <sheetData>
    <row r="1" spans="1:2" x14ac:dyDescent="0.25">
      <c r="A1" s="99">
        <v>44356</v>
      </c>
    </row>
    <row r="2" spans="1:2" x14ac:dyDescent="0.25">
      <c r="A2" s="99">
        <v>44285</v>
      </c>
      <c r="B2" s="100">
        <f>+A1-A2</f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"/>
  <sheetViews>
    <sheetView tabSelected="1" workbookViewId="0">
      <selection activeCell="I8" sqref="I8"/>
    </sheetView>
  </sheetViews>
  <sheetFormatPr defaultColWidth="9.109375" defaultRowHeight="13.2" x14ac:dyDescent="0.25"/>
  <cols>
    <col min="1" max="1" width="18.33203125" style="28" bestFit="1" customWidth="1"/>
    <col min="2" max="2" width="38.5546875" style="25" bestFit="1" customWidth="1"/>
    <col min="3" max="3" width="12.6640625" style="25" customWidth="1"/>
    <col min="4" max="4" width="2.33203125" style="25" bestFit="1" customWidth="1"/>
    <col min="5" max="5" width="14.33203125" style="25" bestFit="1" customWidth="1"/>
    <col min="6" max="6" width="12.6640625" style="25" hidden="1" customWidth="1"/>
    <col min="7" max="7" width="3.109375" style="25" hidden="1" customWidth="1"/>
    <col min="8" max="8" width="12.33203125" style="25" hidden="1" customWidth="1"/>
    <col min="9" max="9" width="32.6640625" style="25" customWidth="1"/>
    <col min="10" max="16384" width="9.109375" style="28"/>
  </cols>
  <sheetData>
    <row r="1" spans="1:9" ht="20.399999999999999" x14ac:dyDescent="0.25">
      <c r="A1" s="118" t="s">
        <v>14</v>
      </c>
      <c r="B1" s="119"/>
      <c r="C1" s="119"/>
      <c r="D1" s="119"/>
      <c r="E1" s="119"/>
      <c r="F1" s="119"/>
      <c r="G1" s="119"/>
      <c r="H1" s="119"/>
      <c r="I1" s="120"/>
    </row>
    <row r="2" spans="1:9" ht="20.399999999999999" x14ac:dyDescent="0.25">
      <c r="A2" s="121" t="s">
        <v>16</v>
      </c>
      <c r="B2" s="122"/>
      <c r="C2" s="122"/>
      <c r="D2" s="122"/>
      <c r="E2" s="122"/>
      <c r="F2" s="122"/>
      <c r="G2" s="122"/>
      <c r="H2" s="122"/>
      <c r="I2" s="123"/>
    </row>
    <row r="3" spans="1:9" ht="20.399999999999999" x14ac:dyDescent="0.25">
      <c r="A3" s="121" t="s">
        <v>21</v>
      </c>
      <c r="B3" s="122"/>
      <c r="C3" s="122"/>
      <c r="D3" s="122"/>
      <c r="E3" s="122"/>
      <c r="F3" s="122"/>
      <c r="G3" s="122"/>
      <c r="H3" s="122"/>
      <c r="I3" s="123"/>
    </row>
    <row r="4" spans="1:9" ht="41.25" customHeight="1" thickBot="1" x14ac:dyDescent="0.3">
      <c r="A4" s="124" t="s">
        <v>20</v>
      </c>
      <c r="B4" s="125"/>
      <c r="C4" s="125"/>
      <c r="D4" s="125"/>
      <c r="E4" s="125"/>
      <c r="F4" s="125"/>
      <c r="G4" s="125"/>
      <c r="H4" s="125"/>
      <c r="I4" s="126"/>
    </row>
    <row r="5" spans="1:9" ht="20.25" customHeight="1" x14ac:dyDescent="0.25">
      <c r="A5" s="114" t="str">
        <f>+'Godziny pracy'!A4:I4</f>
        <v>DO 27 MAJA 2022</v>
      </c>
      <c r="B5" s="115"/>
      <c r="C5" s="115"/>
      <c r="D5" s="115"/>
      <c r="E5" s="115"/>
      <c r="F5" s="97"/>
      <c r="G5" s="97"/>
      <c r="H5" s="97"/>
      <c r="I5" s="98" t="s">
        <v>31</v>
      </c>
    </row>
    <row r="6" spans="1:9" ht="41.4" x14ac:dyDescent="0.4">
      <c r="A6" s="127" t="s">
        <v>2</v>
      </c>
      <c r="B6" s="128"/>
      <c r="C6" s="93">
        <f>+'Godziny pracy'!H9</f>
        <v>0.41666666666666669</v>
      </c>
      <c r="D6" s="94" t="s">
        <v>13</v>
      </c>
      <c r="E6" s="93">
        <f>+'Godziny pracy'!I9-0.25/24</f>
        <v>0.53125</v>
      </c>
      <c r="F6" s="95">
        <v>0.375</v>
      </c>
      <c r="G6" s="96" t="s">
        <v>13</v>
      </c>
      <c r="H6" s="95">
        <v>0.64583333333333337</v>
      </c>
      <c r="I6" s="109" t="s">
        <v>32</v>
      </c>
    </row>
    <row r="7" spans="1:9" ht="54.6" x14ac:dyDescent="0.4">
      <c r="A7" s="112" t="s">
        <v>4</v>
      </c>
      <c r="B7" s="113"/>
      <c r="C7" s="93">
        <f>+'Godziny pracy'!H11</f>
        <v>0.5625</v>
      </c>
      <c r="D7" s="94" t="s">
        <v>13</v>
      </c>
      <c r="E7" s="93">
        <f>+'Godziny pracy'!I11-0.25/24</f>
        <v>0.61458333333333337</v>
      </c>
      <c r="F7" s="95">
        <v>0.375</v>
      </c>
      <c r="G7" s="96" t="s">
        <v>13</v>
      </c>
      <c r="H7" s="95">
        <v>0.64583333333333337</v>
      </c>
      <c r="I7" s="103" t="s">
        <v>34</v>
      </c>
    </row>
    <row r="8" spans="1:9" ht="41.4" x14ac:dyDescent="0.4">
      <c r="A8" s="112" t="s">
        <v>24</v>
      </c>
      <c r="B8" s="113"/>
      <c r="C8" s="93">
        <f>+'Godziny pracy'!H12</f>
        <v>0.64583333333333337</v>
      </c>
      <c r="D8" s="94" t="s">
        <v>13</v>
      </c>
      <c r="E8" s="93">
        <f>+'Godziny pracy'!I12-0.25/24</f>
        <v>0.73958333333333337</v>
      </c>
      <c r="F8" s="95">
        <v>0.375</v>
      </c>
      <c r="G8" s="96" t="s">
        <v>13</v>
      </c>
      <c r="H8" s="95">
        <v>0.64583333333333337</v>
      </c>
      <c r="I8" s="109" t="s">
        <v>30</v>
      </c>
    </row>
    <row r="9" spans="1:9" ht="42" thickBot="1" x14ac:dyDescent="0.45">
      <c r="A9" s="116" t="s">
        <v>26</v>
      </c>
      <c r="B9" s="117"/>
      <c r="C9" s="104">
        <f>+'Godziny pracy'!H14</f>
        <v>0.54166666666666663</v>
      </c>
      <c r="D9" s="105" t="s">
        <v>13</v>
      </c>
      <c r="E9" s="104">
        <f>+'Godziny pracy'!I14 -1/96</f>
        <v>0.58333333333333337</v>
      </c>
      <c r="F9" s="106"/>
      <c r="G9" s="107"/>
      <c r="H9" s="106"/>
      <c r="I9" s="108" t="s">
        <v>33</v>
      </c>
    </row>
    <row r="10" spans="1:9" ht="32.25" customHeight="1" x14ac:dyDescent="0.35">
      <c r="B10" s="24"/>
      <c r="C10" s="30"/>
      <c r="D10" s="24"/>
      <c r="E10" s="24"/>
      <c r="F10" s="24"/>
      <c r="G10" s="27"/>
      <c r="H10" s="24"/>
    </row>
    <row r="11" spans="1:9" ht="22.8" x14ac:dyDescent="0.4">
      <c r="A11" s="31"/>
      <c r="B11" s="64"/>
      <c r="C11" s="32"/>
      <c r="D11" s="33"/>
      <c r="E11" s="34"/>
      <c r="F11" s="24"/>
      <c r="G11" s="27"/>
      <c r="H11" s="24"/>
    </row>
    <row r="12" spans="1:9" ht="32.25" customHeight="1" x14ac:dyDescent="0.35">
      <c r="B12" s="34"/>
      <c r="F12" s="24"/>
      <c r="G12" s="27"/>
      <c r="H12" s="24"/>
    </row>
    <row r="13" spans="1:9" x14ac:dyDescent="0.25">
      <c r="F13" s="29"/>
      <c r="G13" s="29"/>
      <c r="H13" s="29"/>
    </row>
    <row r="14" spans="1:9" ht="21" x14ac:dyDescent="0.4">
      <c r="F14" s="26"/>
      <c r="G14" s="26"/>
      <c r="H14" s="29"/>
    </row>
    <row r="15" spans="1:9" ht="20.399999999999999" x14ac:dyDescent="0.35">
      <c r="F15" s="24"/>
      <c r="G15" s="27"/>
      <c r="H15" s="24"/>
    </row>
    <row r="16" spans="1:9" ht="20.399999999999999" x14ac:dyDescent="0.35">
      <c r="F16" s="30"/>
      <c r="G16" s="24"/>
      <c r="H16" s="24"/>
    </row>
    <row r="17" spans="6:8" ht="18" x14ac:dyDescent="0.35">
      <c r="F17" s="32"/>
      <c r="G17" s="33"/>
      <c r="H17" s="34"/>
    </row>
  </sheetData>
  <mergeCells count="9">
    <mergeCell ref="A7:B7"/>
    <mergeCell ref="A8:B8"/>
    <mergeCell ref="A5:E5"/>
    <mergeCell ref="A9:B9"/>
    <mergeCell ref="A1:I1"/>
    <mergeCell ref="A2:I2"/>
    <mergeCell ref="A3:I3"/>
    <mergeCell ref="A4:I4"/>
    <mergeCell ref="A6:B6"/>
  </mergeCells>
  <phoneticPr fontId="12" type="noConversion"/>
  <hyperlinks>
    <hyperlink ref="I8" r:id="rId1" xr:uid="{28DC7606-E341-4F25-AAEB-521450C5F7D4}"/>
    <hyperlink ref="I9" r:id="rId2" xr:uid="{A6E0795D-77CE-4224-A0DE-31FD41DB0257}"/>
    <hyperlink ref="I6" r:id="rId3" xr:uid="{7CABB1E9-4E12-4CE6-B3DC-57CF1D46EDAE}"/>
  </hyperlink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Godziny pracy</vt:lpstr>
      <vt:lpstr>Arkusz1</vt:lpstr>
      <vt:lpstr>Dyżur</vt:lpstr>
    </vt:vector>
  </TitlesOfParts>
  <Company>WSEIZ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WSEIZ</dc:creator>
  <cp:lastModifiedBy>Pracownik WSEiZ</cp:lastModifiedBy>
  <cp:lastPrinted>2019-10-02T11:15:10Z</cp:lastPrinted>
  <dcterms:created xsi:type="dcterms:W3CDTF">2001-01-20T09:41:43Z</dcterms:created>
  <dcterms:modified xsi:type="dcterms:W3CDTF">2022-02-04T10:03:02Z</dcterms:modified>
</cp:coreProperties>
</file>